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EstaPasta_de_trabalho"/>
  <mc:AlternateContent xmlns:mc="http://schemas.openxmlformats.org/markup-compatibility/2006">
    <mc:Choice Requires="x15">
      <x15ac:absPath xmlns:x15ac="http://schemas.microsoft.com/office/spreadsheetml/2010/11/ac" url="D:\licitacoes\2023\Pregão Eletronico\Pregão Eletrônico 103-23 - Eventual Locação de Máquinas e Equipamentos - SMAG\"/>
    </mc:Choice>
  </mc:AlternateContent>
  <xr:revisionPtr revIDLastSave="0" documentId="13_ncr:1_{B7834B25-1807-485D-8801-FC6C2F487651}" xr6:coauthVersionLast="46"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Preços'!$A$11:$G$31</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A25" i="1" l="1"/>
  <c r="A26" i="1"/>
  <c r="A27" i="1"/>
  <c r="A28" i="1"/>
  <c r="A29" i="1"/>
  <c r="A30" i="1"/>
  <c r="A31" i="1"/>
  <c r="A24" i="1"/>
  <c r="E6" i="1"/>
  <c r="G13" i="1"/>
  <c r="A4" i="1"/>
  <c r="A22" i="1"/>
  <c r="A23" i="1"/>
  <c r="A21" i="1"/>
  <c r="A20" i="1"/>
  <c r="A6" i="1"/>
  <c r="A5" i="1"/>
  <c r="A3" i="1"/>
  <c r="F19" i="1" l="1"/>
</calcChain>
</file>

<file path=xl/sharedStrings.xml><?xml version="1.0" encoding="utf-8"?>
<sst xmlns="http://schemas.openxmlformats.org/spreadsheetml/2006/main" count="68" uniqueCount="61">
  <si>
    <t>Firma:</t>
  </si>
  <si>
    <t>End:</t>
  </si>
  <si>
    <t>CNPJ:</t>
  </si>
  <si>
    <t>ITEM</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</si>
  <si>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</si>
  <si>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</si>
  <si>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</si>
  <si>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</si>
  <si>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</si>
  <si>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</si>
  <si>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</si>
  <si>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</si>
  <si>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</si>
  <si>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</si>
  <si>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</si>
  <si>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</si>
  <si>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</si>
  <si>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</si>
  <si>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</si>
  <si>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</si>
  <si>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</si>
  <si>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</si>
  <si>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</si>
  <si>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</si>
  <si>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</si>
  <si>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</si>
  <si>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</si>
  <si>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</si>
  <si>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</si>
  <si>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</si>
  <si>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</si>
  <si>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</si>
  <si>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</si>
  <si>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</si>
  <si>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</si>
  <si>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</si>
  <si>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</si>
  <si>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</si>
  <si>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</si>
  <si>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</si>
  <si>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</si>
  <si>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</si>
  <si>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</si>
  <si>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Homologação: __/__/2023</t>
  </si>
  <si>
    <t>Previsão Publicação: __/__/2023</t>
  </si>
  <si>
    <t>Prazo da Ata: 12 meses a contar de sua assinatura.</t>
  </si>
  <si>
    <t>DESCRIÇÃO - LOTE 01</t>
  </si>
  <si>
    <t>Sec. Agricultura</t>
  </si>
  <si>
    <t>A execução do objeto da presente licitação será realizada junto a Secretaria obedecendo, na íntegra, ao detalhamento do termo de referência (ANEXO II).</t>
  </si>
  <si>
    <t>A administração rejeitará, no todo ou em parte, o fornecimento executado em desacordo com os termos do Edital e seus anexos.</t>
  </si>
  <si>
    <t>RETRO-ESCAVADEIRA/CARREGADEIRA, COM OPERADOR, MATERIAL DE OPERAÇÃO E MATERIAL DE MANUTENÇÃO, COM AS SEGUINTES ESPECIFICAÇÕES MÍNIMAS: MOTOR DE 70HP, CARREGADEIRA COM SISTEMA DE TRAVAMENTO DE SEGURANÇA, CAPACIDADE COROADA DE 0,76M3, FORCA DE DESAGREGAÇÃO DE 3600KGF, CAPACIDADE DE CARGA DE 2400KG NA ELEVAÇÃO MÁXIMA, PROFUNDIDADE DE ESCAVAÇÃO DE 100MM; ESCAVADEIRA COM CAPACIDADE COROADA DE 0,23M3, COM 4 DENTES, ARCO DE GIRO DE 180O, FORCA DE ESCAVAÇÃO, PROFUNDIDADE DE ESCAVAÇÃO MÁXIMA DE 4000MM, ALTURA DE CARGA MÍNIMA DE 3000MM; CABINE COM PARA BRISA DIANTEIRO, RETROVISORES EXTERNOS E INTERNO E LUZES DE SINALIZAÇÃO CONFORME NORMAS DO CONTRAN. CUSTO HORÁRIO PRODUTIVO.(DESONERADO)</t>
  </si>
  <si>
    <t>HORA</t>
  </si>
  <si>
    <t>PRESTAÇÃO DE SERVIÇO DE HORA-MÁQUINA TIPO TRATOR AGRÍCOLA, 4X4, POTÊNCIA MÍNIMA DE 75 CV, EQUIPADO COM ARADO DE 03 DISCOS, COM OPERADOR, COMBUSTÍVEL E MANUTENÇÃO (SE NECESSÁRIO), PARA ATENDIMENTO AOS PRODUTORES DA AGRICULTURA FAMILIAR DO MUNICÍPIO. (02 TRATORES)</t>
  </si>
  <si>
    <t xml:space="preserve">PRESTAÇÃO DE SERVIÇO DE HORA-MÁQUINA TIPO TRATOR AGRÍCOLA, 4X4, POTÊNCIA MÍNIMA DE 75 CV, EQUIPADO COM ROÇADEIRA ARTICULADA, COM OPERADOR, COMBUSTÍVEL E MANUTENÇÃO (SE NECESSÁRIO), PARA ATENDIMENTO AOS PRODUTORES DA AGRICULTURA FAMILIAR DO MUNICÍPIO. </t>
  </si>
  <si>
    <t xml:space="preserve">PRESTAÇÃO DE SERVIÇO DE HORA-MÁQUINA TIPO TRATOR AGRÍCOLA, 4X4, POTÊNCIA MÍNIMA DE 75 CV, EQUIPADO COM ENSILADEIRA, COM OPERADOR, COMBUSTÍVEL E MANUTENÇÃO (SE NECESSÁRIO), PARA ATENDIMENTO AOS PRODUTORES DA AGRICULTURA FAMILIAR DO MUNICÍPIO. </t>
  </si>
  <si>
    <t xml:space="preserve">PRESTAÇÃO DE SERVIÇO DE HORA-MÁQUINA TIPO TRATOR AGRÍCOLA, 4X4, POTÊNCIA MÍNIMA DE 75 CV, EQUIPADO COM ROÇADEIRA DE ARRASTO, COM OPERADOR, COMBUSTÍVEL E MANUTENÇÃO (SE NECESSÁRIO), PARA ATENDIMENTO AOS PRODUTORES DA AGRICULTURA FAMILIAR DO MUNICÍPIO. </t>
  </si>
  <si>
    <t>PREGÃO ELETRÔNICO Nº 103/2023</t>
  </si>
  <si>
    <t>PROCESSO ADMINISTRATIVO N° 1598/2023 de 05/05/2023</t>
  </si>
  <si>
    <t>EVENTUAL LOCAÇÃO DE LOCAÇÃO DE MÁQUINAS E EQUIPAMENTOS - SRP</t>
  </si>
  <si>
    <t>O pagamento do objeto de que trata o PREGÃO ELETRÔNICO 103/2023, será efetuado pela Tesouraria da Prefeitura Municipal de Sumidouro.</t>
  </si>
  <si>
    <t>Abertura das Propostas: 22/08/2023,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</si>
</sst>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169" fontId="8" fillId="0" borderId="2" xfId="0" applyNumberFormat="1" applyFont="1" applyBorder="1" applyAlignment="1" applyProtection="1">
      <alignment horizontal="center" vertical="center"/>
      <protection locked="0"/>
    </xf>
    <xf numFmtId="0" fontId="1" fillId="0" borderId="0" xfId="0" applyFont="1"/>
    <xf numFmtId="0" fontId="1" fillId="0" borderId="0" xfId="0" applyFont="1" applyAlignment="1">
      <alignment wrapText="1"/>
    </xf>
    <xf numFmtId="0" fontId="9" fillId="0" borderId="0" xfId="0" applyFont="1" applyAlignment="1" applyProtection="1">
      <alignment horizontal="lef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
      <font>
        <condense val="0"/>
        <extend val="0"/>
        <color auto="1"/>
      </font>
      <fill>
        <patternFill>
          <bgColor indexed="26"/>
        </patternFill>
      </fill>
    </dxf>
    <dxf>
      <fill>
        <patternFill>
          <bgColor indexed="43"/>
        </patternFill>
      </fill>
    </dxf>
    <dxf>
      <font>
        <b val="0"/>
        <i val="0"/>
        <strike val="0"/>
        <condense val="0"/>
        <extend val="0"/>
        <u val="none"/>
      </font>
      <fill>
        <patternFill>
          <bgColor indexed="43"/>
        </patternFill>
      </fill>
    </dxf>
    <dxf>
      <fill>
        <patternFill>
          <bgColor indexed="52"/>
        </patternFill>
      </fill>
    </dxf>
    <dxf>
      <font>
        <b val="0"/>
        <i val="0"/>
        <strike val="0"/>
        <condense val="0"/>
        <extend val="0"/>
        <u val="none"/>
      </font>
      <fill>
        <patternFill>
          <bgColor indexed="4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1598/23</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K31"/>
  <sheetViews>
    <sheetView tabSelected="1" zoomScale="115" zoomScaleNormal="115" zoomScaleSheetLayoutView="100" workbookViewId="0">
      <selection activeCell="F13" sqref="F13"/>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71" t="s">
        <v>18</v>
      </c>
      <c r="B2" s="71"/>
      <c r="C2" s="71"/>
      <c r="D2" s="71"/>
      <c r="E2" s="71"/>
      <c r="F2" s="71"/>
      <c r="G2" s="71"/>
    </row>
    <row r="3" spans="1:11" x14ac:dyDescent="0.2">
      <c r="A3" s="71" t="str">
        <f>UPPER(Dados!B1&amp;"  -  "&amp;Dados!B4)</f>
        <v>PREGÃO ELETRÔNICO Nº 103/2023  -  ABERTURA DAS PROPOSTAS: 22/08/2023, ÀS 10:00HS</v>
      </c>
      <c r="B3" s="71"/>
      <c r="C3" s="71"/>
      <c r="D3" s="71"/>
      <c r="E3" s="71"/>
      <c r="F3" s="71"/>
      <c r="G3" s="71"/>
    </row>
    <row r="4" spans="1:11" x14ac:dyDescent="0.2">
      <c r="A4" s="72" t="str">
        <f>Dados!B3</f>
        <v>EVENTUAL LOCAÇÃO DE LOCAÇÃO DE MÁQUINAS E EQUIPAMENTOS - SRP</v>
      </c>
      <c r="B4" s="72"/>
      <c r="C4" s="72"/>
      <c r="D4" s="72"/>
      <c r="E4" s="72"/>
      <c r="F4" s="72"/>
      <c r="G4" s="72"/>
    </row>
    <row r="5" spans="1:11" x14ac:dyDescent="0.2">
      <c r="A5" s="71" t="str">
        <f>Dados!B2</f>
        <v>PROCESSO ADMINISTRATIVO N° 1598/2023 de 05/05/2023</v>
      </c>
      <c r="B5" s="71"/>
      <c r="C5" s="71"/>
      <c r="D5" s="71"/>
      <c r="E5" s="71"/>
      <c r="F5" s="71"/>
      <c r="G5" s="71"/>
    </row>
    <row r="6" spans="1:11" x14ac:dyDescent="0.2">
      <c r="A6" s="52" t="str">
        <f>Dados!B7</f>
        <v>MENOR PREÇO POR ITEM</v>
      </c>
      <c r="B6" s="52"/>
      <c r="C6" s="69" t="s">
        <v>28</v>
      </c>
      <c r="D6" s="69"/>
      <c r="E6" s="70">
        <f>Dados!B8</f>
        <v>2603705.6</v>
      </c>
      <c r="F6" s="70"/>
      <c r="G6" s="52"/>
    </row>
    <row r="7" spans="1:11" ht="2.25" customHeight="1" x14ac:dyDescent="0.2">
      <c r="A7" s="6"/>
      <c r="B7" s="6"/>
      <c r="C7" s="6"/>
      <c r="D7" s="6"/>
      <c r="E7" s="14"/>
      <c r="F7" s="14"/>
      <c r="G7" s="10"/>
    </row>
    <row r="8" spans="1:11" s="8" customFormat="1" ht="12" customHeight="1" x14ac:dyDescent="0.2">
      <c r="A8" s="15" t="s">
        <v>0</v>
      </c>
      <c r="B8" s="62"/>
      <c r="C8" s="62"/>
      <c r="D8" s="62"/>
      <c r="E8" s="62"/>
      <c r="F8" s="62"/>
      <c r="G8" s="62"/>
      <c r="H8" s="41"/>
    </row>
    <row r="9" spans="1:11" s="8" customFormat="1" ht="12" customHeight="1" x14ac:dyDescent="0.2">
      <c r="A9" s="15" t="s">
        <v>1</v>
      </c>
      <c r="B9" s="63"/>
      <c r="C9" s="63"/>
      <c r="D9" s="63"/>
      <c r="E9" s="63"/>
      <c r="F9" s="63"/>
      <c r="G9" s="63"/>
      <c r="H9" s="41"/>
    </row>
    <row r="10" spans="1:11" s="8" customFormat="1" ht="12" customHeight="1" x14ac:dyDescent="0.2">
      <c r="A10" s="15" t="s">
        <v>2</v>
      </c>
      <c r="B10" s="36"/>
      <c r="C10" s="26" t="s">
        <v>7</v>
      </c>
      <c r="D10" s="68"/>
      <c r="E10" s="68"/>
      <c r="F10" s="68"/>
      <c r="G10" s="68"/>
      <c r="H10" s="41"/>
    </row>
    <row r="11" spans="1:11" ht="4.5" customHeight="1" x14ac:dyDescent="0.2">
      <c r="A11" s="3"/>
      <c r="B11" s="28"/>
      <c r="C11" s="28"/>
      <c r="D11" s="28"/>
      <c r="E11" s="50"/>
      <c r="F11" s="29"/>
      <c r="G11" s="30"/>
    </row>
    <row r="12" spans="1:11" s="8" customFormat="1" ht="22.5" x14ac:dyDescent="0.2">
      <c r="A12" s="32" t="s">
        <v>3</v>
      </c>
      <c r="B12" s="32" t="s">
        <v>46</v>
      </c>
      <c r="C12" s="32" t="s">
        <v>4</v>
      </c>
      <c r="D12" s="32" t="s">
        <v>5</v>
      </c>
      <c r="E12" s="46" t="s">
        <v>24</v>
      </c>
      <c r="F12" s="46" t="s">
        <v>25</v>
      </c>
      <c r="G12" s="32" t="s">
        <v>6</v>
      </c>
      <c r="H12" s="41"/>
    </row>
    <row r="13" spans="1:11" s="8" customFormat="1" ht="146.25" x14ac:dyDescent="0.2">
      <c r="A13" s="33">
        <v>1</v>
      </c>
      <c r="B13" s="31" t="s">
        <v>50</v>
      </c>
      <c r="C13" s="34" t="s">
        <v>51</v>
      </c>
      <c r="D13" s="49">
        <v>6120</v>
      </c>
      <c r="E13" s="51">
        <v>160.88</v>
      </c>
      <c r="F13" s="58"/>
      <c r="G13" s="35" t="str">
        <f>IF(F13="","",IF(ISTEXT(F13),"NC",F13*D13))</f>
        <v/>
      </c>
      <c r="H13" s="41"/>
      <c r="K13" s="7"/>
    </row>
    <row r="14" spans="1:11" s="8" customFormat="1" ht="56.25" x14ac:dyDescent="0.2">
      <c r="A14" s="33">
        <v>2</v>
      </c>
      <c r="B14" s="31" t="s">
        <v>52</v>
      </c>
      <c r="C14" s="34" t="s">
        <v>51</v>
      </c>
      <c r="D14" s="49">
        <v>5000</v>
      </c>
      <c r="E14" s="51">
        <v>153.44999999999999</v>
      </c>
      <c r="F14" s="58"/>
      <c r="G14" s="35" t="str">
        <f t="shared" ref="G14:G17" si="0">IF(F14="","",IF(ISTEXT(F14),"NC",F14*D14))</f>
        <v/>
      </c>
      <c r="H14" s="41"/>
      <c r="K14" s="7"/>
    </row>
    <row r="15" spans="1:11" s="8" customFormat="1" ht="56.25" x14ac:dyDescent="0.2">
      <c r="A15" s="33">
        <v>3</v>
      </c>
      <c r="B15" s="31" t="s">
        <v>53</v>
      </c>
      <c r="C15" s="34" t="s">
        <v>51</v>
      </c>
      <c r="D15" s="49">
        <v>2000</v>
      </c>
      <c r="E15" s="51">
        <v>175.34</v>
      </c>
      <c r="F15" s="58"/>
      <c r="G15" s="35" t="str">
        <f t="shared" si="0"/>
        <v/>
      </c>
      <c r="H15" s="41"/>
      <c r="K15" s="7"/>
    </row>
    <row r="16" spans="1:11" s="8" customFormat="1" ht="56.25" x14ac:dyDescent="0.2">
      <c r="A16" s="33">
        <v>4</v>
      </c>
      <c r="B16" s="31" t="s">
        <v>54</v>
      </c>
      <c r="C16" s="34" t="s">
        <v>51</v>
      </c>
      <c r="D16" s="49">
        <v>1000</v>
      </c>
      <c r="E16" s="51">
        <v>189.79</v>
      </c>
      <c r="F16" s="58"/>
      <c r="G16" s="35" t="str">
        <f t="shared" si="0"/>
        <v/>
      </c>
      <c r="H16" s="41"/>
      <c r="K16" s="7"/>
    </row>
    <row r="17" spans="1:11" s="8" customFormat="1" ht="56.25" x14ac:dyDescent="0.2">
      <c r="A17" s="33">
        <v>5</v>
      </c>
      <c r="B17" s="31" t="s">
        <v>55</v>
      </c>
      <c r="C17" s="34" t="s">
        <v>51</v>
      </c>
      <c r="D17" s="49">
        <v>2000</v>
      </c>
      <c r="E17" s="51">
        <v>155.69999999999999</v>
      </c>
      <c r="F17" s="58"/>
      <c r="G17" s="35" t="str">
        <f t="shared" si="0"/>
        <v/>
      </c>
      <c r="H17" s="41"/>
      <c r="K17" s="7"/>
    </row>
    <row r="18" spans="1:11" s="27" customFormat="1" ht="9" x14ac:dyDescent="0.2">
      <c r="A18" s="37"/>
      <c r="E18" s="47"/>
      <c r="F18" s="64" t="s">
        <v>26</v>
      </c>
      <c r="G18" s="65"/>
      <c r="H18" s="42"/>
    </row>
    <row r="19" spans="1:11" ht="14.25" customHeight="1" x14ac:dyDescent="0.2">
      <c r="F19" s="66" t="str">
        <f>IF(SUM(G13:G17)=0,"",SUM(G13:G17))</f>
        <v/>
      </c>
      <c r="G19" s="67"/>
      <c r="H19" s="43"/>
    </row>
    <row r="20" spans="1:11" s="38" customFormat="1" ht="23.25" customHeight="1" x14ac:dyDescent="0.2">
      <c r="A20" s="61" t="str">
        <f>" - "&amp;Dados!B23</f>
        <v xml:space="preserve"> - A execução do objeto da presente licitação será realizada junto a Secretaria obedecendo, na íntegra, ao detalhamento do termo de referência (ANEXO II).</v>
      </c>
      <c r="B20" s="61"/>
      <c r="C20" s="61"/>
      <c r="D20" s="61"/>
      <c r="E20" s="61"/>
      <c r="F20" s="61"/>
      <c r="G20" s="61"/>
      <c r="H20" s="44"/>
    </row>
    <row r="21" spans="1:11" s="38" customFormat="1" ht="9" x14ac:dyDescent="0.2">
      <c r="A21" s="61" t="str">
        <f>" - "&amp;Dados!B24</f>
        <v xml:space="preserve"> - A administração rejeitará, no todo ou em parte, o fornecimento executado em desacordo com os termos do Edital e seus anexos.</v>
      </c>
      <c r="B21" s="61"/>
      <c r="C21" s="61"/>
      <c r="D21" s="61"/>
      <c r="E21" s="61"/>
      <c r="F21" s="61"/>
      <c r="G21" s="61"/>
      <c r="H21" s="44"/>
    </row>
    <row r="22" spans="1:11" s="38" customFormat="1" ht="9" x14ac:dyDescent="0.2">
      <c r="A22" s="61" t="str">
        <f>" - "&amp;Dados!B25</f>
        <v xml:space="preserve"> - O pagamento do objeto de que trata o PREGÃO ELETRÔNICO 103/2023, será efetuado pela Tesouraria da Prefeitura Municipal de Sumidouro.</v>
      </c>
      <c r="B22" s="61"/>
      <c r="C22" s="61"/>
      <c r="D22" s="61"/>
      <c r="E22" s="61"/>
      <c r="F22" s="61"/>
      <c r="G22" s="61"/>
      <c r="H22" s="44"/>
    </row>
    <row r="23" spans="1:11" s="27" customFormat="1" ht="9" x14ac:dyDescent="0.2">
      <c r="A23" s="61" t="str">
        <f>" - "&amp;Dados!B26</f>
        <v xml:space="preserve"> - Proposta válida por 60 (sessenta) dias</v>
      </c>
      <c r="B23" s="61"/>
      <c r="C23" s="61"/>
      <c r="D23" s="61"/>
      <c r="E23" s="61"/>
      <c r="F23" s="61"/>
      <c r="G23" s="61"/>
      <c r="H23" s="42"/>
    </row>
    <row r="24" spans="1:11" ht="21" customHeight="1" x14ac:dyDescent="0.2">
      <c r="A24" s="61" t="str">
        <f>" - "&amp;Dados!B28</f>
        <v xml:space="preserve"> - A Licitante poderá apresentar prospecto, ficha técnica ou outros documentos com informações que permitam a melhor identificação e qualificação do(s) item(ns) licitado(s);</v>
      </c>
      <c r="B24" s="61"/>
      <c r="C24" s="61"/>
      <c r="D24" s="61"/>
      <c r="E24" s="61"/>
      <c r="F24" s="61"/>
      <c r="G24" s="61"/>
      <c r="H24" s="45"/>
    </row>
    <row r="25" spans="1:11" ht="21.75" customHeight="1" x14ac:dyDescent="0.2">
      <c r="A25" s="61" t="str">
        <f>" - "&amp;Dados!B29</f>
        <v xml:space="preserve"> - A proposta de preços ajustada ao lance final deverá conter o valor numérico dos preços unitários e totais, não podendo exceder o valor do lance final;</v>
      </c>
      <c r="B25" s="61"/>
      <c r="C25" s="61"/>
      <c r="D25" s="61"/>
      <c r="E25" s="61"/>
      <c r="F25" s="61"/>
      <c r="G25" s="61"/>
      <c r="H25" s="45"/>
    </row>
    <row r="26" spans="1:11" ht="21.75" customHeight="1" x14ac:dyDescent="0.2">
      <c r="A26" s="61"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26" s="61"/>
      <c r="C26" s="61"/>
      <c r="D26" s="61"/>
      <c r="E26" s="61"/>
      <c r="F26" s="61"/>
      <c r="G26" s="61"/>
      <c r="H26" s="45"/>
    </row>
    <row r="27" spans="1:11" ht="21.75" customHeight="1" x14ac:dyDescent="0.2">
      <c r="A27" s="61"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27" s="61"/>
      <c r="C27" s="61"/>
      <c r="D27" s="61"/>
      <c r="E27" s="61"/>
      <c r="F27" s="61"/>
      <c r="G27" s="61"/>
      <c r="H27" s="45"/>
    </row>
    <row r="28" spans="1:11" ht="21.75" customHeight="1" x14ac:dyDescent="0.2">
      <c r="A28" s="61"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28" s="61"/>
      <c r="C28" s="61"/>
      <c r="D28" s="61"/>
      <c r="E28" s="61"/>
      <c r="F28" s="61"/>
      <c r="G28" s="61"/>
      <c r="H28" s="45"/>
    </row>
    <row r="29" spans="1:11" ht="21.75" customHeight="1" x14ac:dyDescent="0.2">
      <c r="A29" s="61" t="str">
        <f>" - "&amp;Dados!B33</f>
        <v xml:space="preserve"> - Declaramos que até a presente data inexistem fatos impeditivos a participação desta empresa ao presente certame licitatório, ciente da obrigatoriedade de declarar ocorrências posteriores;</v>
      </c>
      <c r="B29" s="61"/>
      <c r="C29" s="61"/>
      <c r="D29" s="61"/>
      <c r="E29" s="61"/>
      <c r="F29" s="61"/>
      <c r="G29" s="61"/>
      <c r="H29" s="45"/>
    </row>
    <row r="30" spans="1:11" ht="30" customHeight="1" x14ac:dyDescent="0.2">
      <c r="A30" s="61"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30" s="61"/>
      <c r="C30" s="61"/>
      <c r="D30" s="61"/>
      <c r="E30" s="61"/>
      <c r="F30" s="61"/>
      <c r="G30" s="61"/>
    </row>
    <row r="31" spans="1:11" ht="25.5" customHeight="1" x14ac:dyDescent="0.2">
      <c r="A31" s="61"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31" s="61"/>
      <c r="C31" s="61"/>
      <c r="D31" s="61"/>
      <c r="E31" s="61"/>
      <c r="F31" s="61"/>
      <c r="G31" s="61"/>
    </row>
  </sheetData>
  <sheetProtection algorithmName="SHA-512" hashValue="FioFx9ROSe+pN0pfc5VYnq6Byzg5kR/+SlVvkyruSeuzpgIrOhxaFZANMwOnQhFqziQ4gLEkyp/JT7HNH28dNw==" saltValue="v3omEcz8lZy3LOVsJmD0Ug==" spinCount="100000" sheet="1" objects="1" scenarios="1"/>
  <autoFilter ref="A11:G31" xr:uid="{00000000-0009-0000-0000-000000000000}"/>
  <mergeCells count="23">
    <mergeCell ref="A30:G30"/>
    <mergeCell ref="A31:G31"/>
    <mergeCell ref="A24:G24"/>
    <mergeCell ref="A25:G25"/>
    <mergeCell ref="A26:G26"/>
    <mergeCell ref="A27:G27"/>
    <mergeCell ref="A28:G28"/>
    <mergeCell ref="A29:G29"/>
    <mergeCell ref="C6:D6"/>
    <mergeCell ref="E6:F6"/>
    <mergeCell ref="A2:G2"/>
    <mergeCell ref="A3:G3"/>
    <mergeCell ref="A4:G4"/>
    <mergeCell ref="A5:G5"/>
    <mergeCell ref="A20:G20"/>
    <mergeCell ref="A21:G21"/>
    <mergeCell ref="A22:G22"/>
    <mergeCell ref="B8:G8"/>
    <mergeCell ref="A23:G23"/>
    <mergeCell ref="B9:G9"/>
    <mergeCell ref="F18:G18"/>
    <mergeCell ref="F19:G19"/>
    <mergeCell ref="D10:G10"/>
  </mergeCells>
  <phoneticPr fontId="0" type="noConversion"/>
  <conditionalFormatting sqref="B10">
    <cfRule type="cellIs" dxfId="11" priority="8" stopIfTrue="1" operator="equal">
      <formula>$G$1</formula>
    </cfRule>
  </conditionalFormatting>
  <conditionalFormatting sqref="B13:B17">
    <cfRule type="expression" dxfId="10" priority="10" stopIfTrue="1">
      <formula>IF(#REF!=1,IF(#REF!=0,1,0),0)</formula>
    </cfRule>
  </conditionalFormatting>
  <conditionalFormatting sqref="B8:G9">
    <cfRule type="cellIs" dxfId="9" priority="9" stopIfTrue="1" operator="equal">
      <formula>$J$1</formula>
    </cfRule>
  </conditionalFormatting>
  <conditionalFormatting sqref="D13:D17">
    <cfRule type="expression" priority="12" stopIfTrue="1">
      <formula>$A13</formula>
    </cfRule>
  </conditionalFormatting>
  <conditionalFormatting sqref="D10:G10">
    <cfRule type="cellIs" dxfId="8" priority="24" stopIfTrue="1" operator="equal">
      <formula>$E$1</formula>
    </cfRule>
  </conditionalFormatting>
  <conditionalFormatting sqref="F13:F17">
    <cfRule type="cellIs" dxfId="7" priority="11" stopIfTrue="1" operator="equal">
      <formula>""</formula>
    </cfRule>
  </conditionalFormatting>
  <conditionalFormatting sqref="F18">
    <cfRule type="expression" dxfId="6" priority="1" stopIfTrue="1">
      <formula>IF($J18="Empate",IF(H18=1,TRUE(),FALSE()),FALSE())</formula>
    </cfRule>
    <cfRule type="expression" dxfId="5" priority="2" stopIfTrue="1">
      <formula>IF(H18="&gt;",FALSE(),IF(H18&gt;0,TRUE(),FALSE()))</formula>
    </cfRule>
    <cfRule type="expression" dxfId="4" priority="3" stopIfTrue="1">
      <formula>IF(H18="&gt;",TRUE(),FALSE())</formula>
    </cfRule>
  </conditionalFormatting>
  <conditionalFormatting sqref="F19">
    <cfRule type="expression" dxfId="3" priority="4" stopIfTrue="1">
      <formula>IF($J18="OK",IF(H18=1,TRUE(),FALSE()),FALSE())</formula>
    </cfRule>
    <cfRule type="expression" dxfId="2" priority="5" stopIfTrue="1">
      <formula>IF($J18="Empate",IF(H18=1,TRUE(),FALSE()),FALSE())</formula>
    </cfRule>
    <cfRule type="expression" dxfId="1" priority="6" stopIfTrue="1">
      <formula>IF($J18="Empate",IF(H18=2,TRUE(),FALSE()),FALSE())</formula>
    </cfRule>
  </conditionalFormatting>
  <conditionalFormatting sqref="G13:G17">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0"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4" sqref="B4"/>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8</v>
      </c>
      <c r="B1" s="59" t="s">
        <v>56</v>
      </c>
      <c r="E1" s="4"/>
      <c r="F1" s="4"/>
      <c r="G1" s="4"/>
    </row>
    <row r="2" spans="1:7" x14ac:dyDescent="0.2">
      <c r="A2" s="16" t="s">
        <v>9</v>
      </c>
      <c r="B2" s="59" t="s">
        <v>57</v>
      </c>
      <c r="E2" s="4"/>
      <c r="F2" s="4"/>
      <c r="G2" s="4"/>
    </row>
    <row r="3" spans="1:7" x14ac:dyDescent="0.2">
      <c r="A3" s="16" t="s">
        <v>10</v>
      </c>
      <c r="B3" s="59" t="s">
        <v>58</v>
      </c>
      <c r="C3" s="5"/>
      <c r="E3" s="55"/>
      <c r="F3" s="4"/>
      <c r="G3" s="4"/>
    </row>
    <row r="4" spans="1:7" x14ac:dyDescent="0.2">
      <c r="A4" s="16" t="s">
        <v>11</v>
      </c>
      <c r="B4" s="59" t="s">
        <v>60</v>
      </c>
      <c r="C4" s="5"/>
      <c r="E4" s="55"/>
      <c r="F4" s="4"/>
      <c r="G4" s="4"/>
    </row>
    <row r="5" spans="1:7" x14ac:dyDescent="0.2">
      <c r="A5" s="16" t="s">
        <v>12</v>
      </c>
      <c r="B5" s="5" t="s">
        <v>43</v>
      </c>
      <c r="C5" s="5"/>
      <c r="E5" s="55"/>
      <c r="F5" s="4"/>
      <c r="G5" s="4"/>
    </row>
    <row r="6" spans="1:7" x14ac:dyDescent="0.2">
      <c r="A6" s="16" t="s">
        <v>30</v>
      </c>
      <c r="B6" s="12" t="s">
        <v>44</v>
      </c>
      <c r="C6" s="5"/>
      <c r="E6" s="55"/>
      <c r="F6" s="4"/>
      <c r="G6" s="4"/>
    </row>
    <row r="7" spans="1:7" x14ac:dyDescent="0.2">
      <c r="A7" s="16" t="s">
        <v>13</v>
      </c>
      <c r="B7" s="5" t="s">
        <v>29</v>
      </c>
      <c r="C7" s="5"/>
      <c r="E7" s="55"/>
      <c r="F7" s="4"/>
      <c r="G7" s="4"/>
    </row>
    <row r="8" spans="1:7" x14ac:dyDescent="0.2">
      <c r="A8" s="25" t="s">
        <v>22</v>
      </c>
      <c r="B8" s="48">
        <v>2603705.6</v>
      </c>
      <c r="C8" s="5"/>
      <c r="E8" s="55"/>
      <c r="F8" s="4"/>
      <c r="G8" s="4"/>
    </row>
    <row r="9" spans="1:7" x14ac:dyDescent="0.2">
      <c r="A9" s="17" t="s">
        <v>0</v>
      </c>
      <c r="E9" s="4"/>
      <c r="F9" s="4"/>
      <c r="G9" s="4"/>
    </row>
    <row r="10" spans="1:7" x14ac:dyDescent="0.2">
      <c r="A10" s="18" t="s">
        <v>2</v>
      </c>
      <c r="E10" s="4"/>
      <c r="F10" s="4"/>
      <c r="G10" s="4"/>
    </row>
    <row r="11" spans="1:7" x14ac:dyDescent="0.2">
      <c r="A11" s="19" t="s">
        <v>7</v>
      </c>
      <c r="E11" s="4"/>
      <c r="F11" s="4"/>
      <c r="G11" s="4"/>
    </row>
    <row r="12" spans="1:7" x14ac:dyDescent="0.2">
      <c r="A12" s="18" t="s">
        <v>19</v>
      </c>
      <c r="E12" s="4"/>
      <c r="F12" s="4"/>
      <c r="G12" s="4"/>
    </row>
    <row r="13" spans="1:7" x14ac:dyDescent="0.2">
      <c r="A13" s="18" t="s">
        <v>23</v>
      </c>
      <c r="E13" s="4"/>
      <c r="F13" s="4"/>
      <c r="G13" s="4"/>
    </row>
    <row r="14" spans="1:7" x14ac:dyDescent="0.2">
      <c r="A14" s="57" t="s">
        <v>32</v>
      </c>
      <c r="E14" s="4"/>
      <c r="F14" s="4"/>
      <c r="G14" s="4"/>
    </row>
    <row r="15" spans="1:7" x14ac:dyDescent="0.2">
      <c r="A15" s="57" t="s">
        <v>33</v>
      </c>
      <c r="E15" s="4"/>
      <c r="F15" s="4"/>
      <c r="G15" s="4"/>
    </row>
    <row r="16" spans="1:7" x14ac:dyDescent="0.2">
      <c r="A16" s="57" t="s">
        <v>34</v>
      </c>
      <c r="B16" s="24"/>
      <c r="E16" s="24"/>
      <c r="F16" s="4"/>
      <c r="G16" s="4"/>
    </row>
    <row r="17" spans="1:256" s="23" customFormat="1" x14ac:dyDescent="0.2">
      <c r="A17" s="22" t="s">
        <v>20</v>
      </c>
      <c r="B17" s="24" t="s">
        <v>47</v>
      </c>
      <c r="C17" s="24"/>
      <c r="D17" s="24"/>
      <c r="E17" s="56"/>
      <c r="F17" s="24"/>
      <c r="G17" s="24"/>
      <c r="H17" s="24"/>
      <c r="I17" s="24"/>
      <c r="J17" s="24"/>
      <c r="K17" s="24"/>
      <c r="L17" s="24"/>
      <c r="M17" s="24"/>
    </row>
    <row r="18" spans="1:256" s="23" customFormat="1" x14ac:dyDescent="0.2">
      <c r="A18" s="22" t="s">
        <v>21</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38.25" x14ac:dyDescent="0.2">
      <c r="A23" s="20" t="s">
        <v>14</v>
      </c>
      <c r="B23" s="21" t="s">
        <v>48</v>
      </c>
      <c r="E23" s="4"/>
      <c r="F23" s="4"/>
      <c r="G23" s="53"/>
    </row>
    <row r="24" spans="1:256" ht="38.25" x14ac:dyDescent="0.2">
      <c r="A24" s="20" t="s">
        <v>15</v>
      </c>
      <c r="B24" s="21" t="s">
        <v>49</v>
      </c>
      <c r="E24" s="4"/>
      <c r="F24" s="4"/>
      <c r="G24" s="53"/>
    </row>
    <row r="25" spans="1:256" ht="38.25" x14ac:dyDescent="0.2">
      <c r="A25" s="20" t="s">
        <v>16</v>
      </c>
      <c r="B25" s="60" t="s">
        <v>59</v>
      </c>
      <c r="C25" s="9"/>
      <c r="E25" s="4"/>
      <c r="F25" s="4"/>
      <c r="G25" s="53"/>
    </row>
    <row r="26" spans="1:256" ht="25.5" x14ac:dyDescent="0.2">
      <c r="A26" s="20" t="s">
        <v>17</v>
      </c>
      <c r="B26" s="21" t="s">
        <v>27</v>
      </c>
      <c r="E26" s="4"/>
      <c r="F26" s="4"/>
      <c r="G26" s="53"/>
    </row>
    <row r="27" spans="1:256" x14ac:dyDescent="0.2">
      <c r="A27" s="20" t="s">
        <v>31</v>
      </c>
      <c r="B27" s="54" t="s">
        <v>45</v>
      </c>
      <c r="G27" s="53"/>
    </row>
    <row r="28" spans="1:256" ht="38.25" x14ac:dyDescent="0.2">
      <c r="B28" s="21" t="s">
        <v>35</v>
      </c>
    </row>
    <row r="29" spans="1:256" ht="38.25" x14ac:dyDescent="0.2">
      <c r="B29" s="21" t="s">
        <v>36</v>
      </c>
    </row>
    <row r="30" spans="1:256" ht="63.75" x14ac:dyDescent="0.2">
      <c r="B30" s="21" t="s">
        <v>37</v>
      </c>
    </row>
    <row r="31" spans="1:256" ht="63.75" x14ac:dyDescent="0.2">
      <c r="B31" s="21" t="s">
        <v>38</v>
      </c>
    </row>
    <row r="32" spans="1:256" ht="63.75" x14ac:dyDescent="0.2">
      <c r="B32" s="21" t="s">
        <v>39</v>
      </c>
    </row>
    <row r="33" spans="2:2" ht="51" x14ac:dyDescent="0.2">
      <c r="B33" s="21" t="s">
        <v>40</v>
      </c>
    </row>
    <row r="34" spans="2:2" ht="76.5" x14ac:dyDescent="0.2">
      <c r="B34" s="21" t="s">
        <v>41</v>
      </c>
    </row>
    <row r="35" spans="2:2" ht="63.75" x14ac:dyDescent="0.2">
      <c r="B35" s="21" t="s">
        <v>42</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2023-07-28T16:31:02Z</cp:lastPrinted>
  <dcterms:created xsi:type="dcterms:W3CDTF">2006-04-18T17:38:46Z</dcterms:created>
  <dcterms:modified xsi:type="dcterms:W3CDTF">2023-08-08T18:39:52Z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