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EstaPasta_de_trabalho"/>
  <mc:AlternateContent xmlns:mc="http://schemas.openxmlformats.org/markup-compatibility/2006">
    <mc:Choice Requires="x15">
      <x15ac:absPath xmlns:x15ac="http://schemas.microsoft.com/office/spreadsheetml/2010/11/ac" url="D:\licitacoes\2023\Pregão Eletronico\Pregão Eletrônico 020-23 - Eventual Aquisição de Instrumentais Cirurgicos - SMS\"/>
    </mc:Choice>
  </mc:AlternateContent>
  <xr:revisionPtr revIDLastSave="0" documentId="13_ncr:1_{278AD8E9-A2DB-4EDA-BB11-65AEA238578B}"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Preços'!$A$11:$G$40</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 l="1"/>
  <c r="G15" i="1"/>
  <c r="G16" i="1"/>
  <c r="G17" i="1"/>
  <c r="G18" i="1"/>
  <c r="G19" i="1"/>
  <c r="G20" i="1"/>
  <c r="G21" i="1"/>
  <c r="G22" i="1"/>
  <c r="G23" i="1"/>
  <c r="G24" i="1"/>
  <c r="G25" i="1"/>
  <c r="G26" i="1"/>
  <c r="A34" i="1" l="1"/>
  <c r="A35" i="1"/>
  <c r="A36" i="1"/>
  <c r="A37" i="1"/>
  <c r="A38" i="1"/>
  <c r="A39" i="1"/>
  <c r="A40" i="1"/>
  <c r="A33" i="1"/>
  <c r="E6" i="1"/>
  <c r="G13" i="1"/>
  <c r="A4" i="1"/>
  <c r="A31" i="1"/>
  <c r="A32" i="1"/>
  <c r="A30" i="1"/>
  <c r="A29" i="1"/>
  <c r="A6" i="1"/>
  <c r="A5" i="1"/>
  <c r="A3" i="1"/>
  <c r="F28" i="1" l="1"/>
</calcChain>
</file>

<file path=xl/sharedStrings.xml><?xml version="1.0" encoding="utf-8"?>
<sst xmlns="http://schemas.openxmlformats.org/spreadsheetml/2006/main" count="86" uniqueCount="70">
  <si>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</si>
  <si>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</si>
  <si>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</si>
  <si>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</si>
  <si>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</si>
  <si>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</si>
  <si>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</si>
  <si>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</si>
  <si>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</si>
  <si>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</si>
  <si>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</si>
  <si>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</si>
  <si>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</si>
  <si>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</si>
  <si>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</si>
  <si>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</si>
  <si>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</si>
  <si>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</si>
  <si>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</si>
  <si>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</si>
  <si>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</si>
  <si>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</si>
  <si>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</si>
  <si>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</si>
  <si>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</si>
  <si>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</si>
  <si>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</si>
  <si>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</si>
  <si>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</si>
  <si>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</si>
  <si>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</si>
  <si>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</si>
  <si>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</si>
  <si>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</si>
  <si>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</si>
  <si>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</si>
  <si>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</si>
  <si>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</si>
  <si>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</si>
  <si>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</si>
  <si>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</si>
  <si>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</si>
  <si>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</si>
  <si>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</si>
  <si>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Prazo da Ata: 12 meses a contar de sua assinatura.</t>
  </si>
  <si>
    <t>Sec. Saúde</t>
  </si>
  <si>
    <t>Homologação: __/__/2023</t>
  </si>
  <si>
    <t>Previsão Publicação: __/__/2023</t>
  </si>
  <si>
    <t>Afastador Farabeuf 01-0022 20mm - 17cm 6 ¾"</t>
  </si>
  <si>
    <t>Afastador Ankeney 01-0801 Grande Large size C/3 pares de valvas With 3 pairs of blades</t>
  </si>
  <si>
    <t>Pinça clamps intestinal Randall 03-0238 19cm 7½" 03-0237 19,5cm 7¾" 03-0236 21cm 8¼" 03-0235 23cm 9"</t>
  </si>
  <si>
    <t>Espéculo vaginal Collin nº102-0145 28x95mm</t>
  </si>
  <si>
    <t>Espéculo vaginal Collin nº202-0146 35x110mm</t>
  </si>
  <si>
    <t>Espéculo vaginal Collin n 302-0147 40x120mm</t>
  </si>
  <si>
    <t>Espéculo vaginal Collin 02-0144 10x75mm Para virgem</t>
  </si>
  <si>
    <t>Cureta uterina Schroeder 30cm 12" 10-0086 10-0074 10-0077 10-0080 10-0083 Cortantes Sharp Cortantes Sharp Rombas Romas Blunt Rombas Romas Blunt 10-0089 10-0087 10-0075 10-0078 10-0081 10-0084 10-0090 10-0088 10-0076 10-0079 10-0082 10-0085 10-0091</t>
  </si>
  <si>
    <t>Cureta uterina Recamier 31cm 12¼"Cortante 10-0074 10-0075 10-0076 10-0077 10-0078 10-0079</t>
  </si>
  <si>
    <t>Cureta uterina Sims 25cm 10"10-0092 10-0095 10-0093 10-0096 10-0094 10-0097</t>
  </si>
  <si>
    <t>Cureta uterina Wallich 10-0098 32cm 12½" 10-0101 42cm 16½" 10-0099 32cm 12½" 10-0102    42cm 16½" 10-0100 32cm 12½" 10-0103 42cm 16½"</t>
  </si>
  <si>
    <t>Caixa cirúrgica 10-3075|48x22x12cm|18” 57/64 x 8¾” x 4¾”</t>
  </si>
  <si>
    <t>Caixa cirúrgica 10-3099|32x22x09cm|14”x 8¾”x 3½”</t>
  </si>
  <si>
    <t>Balde em aço inox hospitalar capacidade 05 litros</t>
  </si>
  <si>
    <t>UNID</t>
  </si>
  <si>
    <t>PREGÃO ELETRÔNICO Nº 020/2023</t>
  </si>
  <si>
    <t>PROCESSO ADMINISTRATIVO N° 3338/2022 de 18/10/2022</t>
  </si>
  <si>
    <t>EVENTUAL AQUISIÇÃO DE INSTRUMENTAIS CIRÚRGICOS E EQUIPAMENTOS PÓS-OPERATÓRIOS - SRP</t>
  </si>
  <si>
    <t>Os bens deverão ser entregues no almoxarifado, Rua Dr. Carolino Ribeiro de Moura, s/n, Centro, Sumidouro, no horário das 09:00 às 12:00 horas e de 14:00 às 16:00 horas, nos dias úteis, de segunda a sexta-feira. Sendo o frete, carga e descarga por conta do fornecedor até o local indicado.</t>
  </si>
  <si>
    <t>O pagamento do objeto de que trata o PREGÃO ELETRÔNICO 020/2023, será efetuado pela Tesouraria da Secretaria Municipal de Saúde de Sumidouro.</t>
  </si>
  <si>
    <t>Abertura das Propostas: 08/05/2023, às 10:00hs</t>
  </si>
  <si>
    <t>O objeto do presente termo de referência será recebido conforme solicitação da secretaria requisitante com prazo não superior a 30 (trinta) dias úteis, após recebimento de cada nota de empenho oriunda de pertinente Ata de Registro de Preços.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</si>
</sst>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74">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Alignment="1">
      <alignment wrapText="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6" fillId="0" borderId="0" xfId="0" applyFont="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Alignment="1">
      <alignment horizontal="left" vertical="center" wrapText="1"/>
    </xf>
    <xf numFmtId="0" fontId="0" fillId="8" borderId="4" xfId="0" applyFill="1" applyBorder="1"/>
    <xf numFmtId="0" fontId="2" fillId="0" borderId="0" xfId="0" applyFont="1" applyAlignment="1">
      <alignment horizontal="left" vertical="center" wrapText="1"/>
    </xf>
    <xf numFmtId="0" fontId="2" fillId="0" borderId="0" xfId="0" applyFont="1" applyAlignment="1">
      <alignment vertical="center" wrapText="1"/>
    </xf>
    <xf numFmtId="169" fontId="8" fillId="0" borderId="2" xfId="0" applyNumberFormat="1" applyFont="1" applyBorder="1" applyAlignment="1" applyProtection="1">
      <alignment horizontal="center" vertical="center"/>
      <protection locked="0"/>
    </xf>
    <xf numFmtId="0" fontId="8" fillId="0" borderId="3" xfId="0" applyFont="1" applyBorder="1" applyAlignment="1" applyProtection="1">
      <alignment horizontal="left"/>
      <protection locked="0"/>
    </xf>
    <xf numFmtId="0" fontId="1" fillId="0" borderId="0" xfId="0" applyFont="1"/>
    <xf numFmtId="0" fontId="1" fillId="0" borderId="0" xfId="0" applyFont="1" applyAlignment="1">
      <alignment wrapText="1"/>
    </xf>
    <xf numFmtId="0" fontId="9" fillId="0" borderId="0" xfId="0" applyFont="1" applyAlignment="1" applyProtection="1">
      <alignment horizontal="left" vertical="center" wrapText="1"/>
      <protection hidden="1"/>
    </xf>
    <xf numFmtId="0" fontId="8" fillId="0" borderId="0" xfId="0" applyFont="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center" wrapText="1"/>
      <protection hidden="1"/>
    </xf>
    <xf numFmtId="0" fontId="8" fillId="0" borderId="3" xfId="0" applyFont="1" applyBorder="1" applyAlignment="1" applyProtection="1">
      <alignment horizontal="left"/>
      <protection locked="0"/>
    </xf>
    <xf numFmtId="0" fontId="8" fillId="0" borderId="5" xfId="0" applyFont="1" applyBorder="1" applyAlignment="1" applyProtection="1">
      <alignment horizontal="left"/>
      <protection locked="0"/>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
      <font>
        <condense val="0"/>
        <extend val="0"/>
        <color auto="1"/>
      </font>
      <fill>
        <patternFill>
          <bgColor indexed="26"/>
        </patternFill>
      </fill>
    </dxf>
    <dxf>
      <fill>
        <patternFill>
          <bgColor indexed="43"/>
        </patternFill>
      </fill>
    </dxf>
    <dxf>
      <font>
        <b val="0"/>
        <i val="0"/>
        <strike val="0"/>
        <condense val="0"/>
        <extend val="0"/>
        <u val="none"/>
      </font>
      <fill>
        <patternFill>
          <bgColor indexed="43"/>
        </patternFill>
      </fill>
    </dxf>
    <dxf>
      <fill>
        <patternFill>
          <bgColor indexed="52"/>
        </patternFill>
      </fill>
    </dxf>
    <dxf>
      <font>
        <b val="0"/>
        <i val="0"/>
        <strike val="0"/>
        <condense val="0"/>
        <extend val="0"/>
        <u val="none"/>
      </font>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3</xdr:col>
      <xdr:colOff>516038</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5279335"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3338/22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K40"/>
  <sheetViews>
    <sheetView tabSelected="1" zoomScale="115" zoomScaleNormal="115" zoomScaleSheetLayoutView="100" workbookViewId="0">
      <selection activeCell="A8" sqref="A8"/>
    </sheetView>
  </sheetViews>
  <sheetFormatPr defaultRowHeight="12.75" x14ac:dyDescent="0.2"/>
  <cols>
    <col min="1" max="1" width="4.5703125" style="1" customWidth="1"/>
    <col min="2" max="2" width="53.28515625" style="2" customWidth="1"/>
    <col min="3" max="3" width="11" style="1" customWidth="1"/>
    <col min="4" max="4" width="8" style="1" customWidth="1"/>
    <col min="5" max="6" width="10.140625" style="13" customWidth="1"/>
    <col min="7" max="7" width="10.140625" style="11" customWidth="1"/>
    <col min="8" max="8" width="11.85546875" style="39" customWidth="1"/>
    <col min="9" max="9" width="11.5703125" style="2" customWidth="1"/>
    <col min="10" max="15" width="9.140625" style="2"/>
    <col min="16" max="16" width="10" style="2" bestFit="1" customWidth="1"/>
    <col min="17" max="16384" width="9.140625" style="2"/>
  </cols>
  <sheetData>
    <row r="1" spans="1:11" ht="58.5" customHeight="1" x14ac:dyDescent="0.2">
      <c r="H1" s="38"/>
    </row>
    <row r="2" spans="1:11" x14ac:dyDescent="0.2">
      <c r="A2" s="65" t="s">
        <v>19</v>
      </c>
      <c r="B2" s="65"/>
      <c r="C2" s="65"/>
      <c r="D2" s="65"/>
      <c r="E2" s="65"/>
      <c r="F2" s="65"/>
      <c r="G2" s="65"/>
    </row>
    <row r="3" spans="1:11" x14ac:dyDescent="0.2">
      <c r="A3" s="65" t="str">
        <f>UPPER(Dados!B1&amp;"  -  "&amp;Dados!B4)</f>
        <v>PREGÃO ELETRÔNICO Nº 020/2023  -  ABERTURA DAS PROPOSTAS: 08/05/2023, ÀS 10:00HS</v>
      </c>
      <c r="B3" s="65"/>
      <c r="C3" s="65"/>
      <c r="D3" s="65"/>
      <c r="E3" s="65"/>
      <c r="F3" s="65"/>
      <c r="G3" s="65"/>
    </row>
    <row r="4" spans="1:11" x14ac:dyDescent="0.2">
      <c r="A4" s="66" t="str">
        <f>Dados!B3</f>
        <v>EVENTUAL AQUISIÇÃO DE INSTRUMENTAIS CIRÚRGICOS E EQUIPAMENTOS PÓS-OPERATÓRIOS - SRP</v>
      </c>
      <c r="B4" s="66"/>
      <c r="C4" s="66"/>
      <c r="D4" s="66"/>
      <c r="E4" s="66"/>
      <c r="F4" s="66"/>
      <c r="G4" s="66"/>
    </row>
    <row r="5" spans="1:11" x14ac:dyDescent="0.2">
      <c r="A5" s="65" t="str">
        <f>Dados!B2</f>
        <v>PROCESSO ADMINISTRATIVO N° 3338/2022 de 18/10/2022</v>
      </c>
      <c r="B5" s="65"/>
      <c r="C5" s="65"/>
      <c r="D5" s="65"/>
      <c r="E5" s="65"/>
      <c r="F5" s="65"/>
      <c r="G5" s="65"/>
    </row>
    <row r="6" spans="1:11" x14ac:dyDescent="0.2">
      <c r="A6" s="51" t="str">
        <f>Dados!B7</f>
        <v>MENOR PREÇO POR ITEM</v>
      </c>
      <c r="B6" s="51"/>
      <c r="C6" s="63" t="s">
        <v>29</v>
      </c>
      <c r="D6" s="63"/>
      <c r="E6" s="64">
        <f>Dados!B8</f>
        <v>32258.57</v>
      </c>
      <c r="F6" s="64"/>
      <c r="G6" s="51"/>
    </row>
    <row r="7" spans="1:11" ht="2.25" customHeight="1" x14ac:dyDescent="0.2">
      <c r="A7" s="6"/>
      <c r="B7" s="6"/>
      <c r="C7" s="6"/>
      <c r="D7" s="6"/>
      <c r="E7" s="14"/>
      <c r="F7" s="14"/>
      <c r="G7" s="10"/>
    </row>
    <row r="8" spans="1:11" s="8" customFormat="1" ht="12" customHeight="1" x14ac:dyDescent="0.2">
      <c r="A8" s="15" t="s">
        <v>0</v>
      </c>
      <c r="B8" s="67"/>
      <c r="C8" s="67"/>
      <c r="D8" s="67"/>
      <c r="E8" s="67"/>
      <c r="F8" s="67"/>
      <c r="G8" s="67"/>
      <c r="H8" s="40"/>
    </row>
    <row r="9" spans="1:11" s="8" customFormat="1" ht="12" customHeight="1" x14ac:dyDescent="0.2">
      <c r="A9" s="15" t="s">
        <v>1</v>
      </c>
      <c r="B9" s="68"/>
      <c r="C9" s="68"/>
      <c r="D9" s="68"/>
      <c r="E9" s="68"/>
      <c r="F9" s="68"/>
      <c r="G9" s="68"/>
      <c r="H9" s="40"/>
    </row>
    <row r="10" spans="1:11" s="8" customFormat="1" ht="12" customHeight="1" x14ac:dyDescent="0.2">
      <c r="A10" s="15" t="s">
        <v>2</v>
      </c>
      <c r="B10" s="59"/>
      <c r="C10" s="26" t="s">
        <v>8</v>
      </c>
      <c r="D10" s="73"/>
      <c r="E10" s="73"/>
      <c r="F10" s="73"/>
      <c r="G10" s="73"/>
      <c r="H10" s="40"/>
    </row>
    <row r="11" spans="1:11" ht="4.5" customHeight="1" x14ac:dyDescent="0.2">
      <c r="A11" s="3"/>
      <c r="B11" s="28"/>
      <c r="C11" s="28"/>
      <c r="D11" s="28"/>
      <c r="E11" s="49"/>
      <c r="F11" s="29"/>
      <c r="G11" s="30"/>
    </row>
    <row r="12" spans="1:11" s="8" customFormat="1" ht="22.5" x14ac:dyDescent="0.2">
      <c r="A12" s="32" t="s">
        <v>3</v>
      </c>
      <c r="B12" s="32" t="s">
        <v>4</v>
      </c>
      <c r="C12" s="32" t="s">
        <v>5</v>
      </c>
      <c r="D12" s="32" t="s">
        <v>6</v>
      </c>
      <c r="E12" s="45" t="s">
        <v>25</v>
      </c>
      <c r="F12" s="45" t="s">
        <v>26</v>
      </c>
      <c r="G12" s="32" t="s">
        <v>7</v>
      </c>
      <c r="H12" s="40"/>
    </row>
    <row r="13" spans="1:11" s="8" customFormat="1" ht="11.25" x14ac:dyDescent="0.2">
      <c r="A13" s="33">
        <v>1</v>
      </c>
      <c r="B13" s="31" t="s">
        <v>48</v>
      </c>
      <c r="C13" s="34" t="s">
        <v>62</v>
      </c>
      <c r="D13" s="48">
        <v>30</v>
      </c>
      <c r="E13" s="50">
        <v>85.65</v>
      </c>
      <c r="F13" s="58"/>
      <c r="G13" s="35" t="str">
        <f>IF(F13="","",IF(ISTEXT(F13),"NC",F13*D13))</f>
        <v/>
      </c>
      <c r="H13" s="40"/>
      <c r="K13" s="7"/>
    </row>
    <row r="14" spans="1:11" s="8" customFormat="1" ht="22.5" x14ac:dyDescent="0.2">
      <c r="A14" s="33">
        <v>2</v>
      </c>
      <c r="B14" s="31" t="s">
        <v>49</v>
      </c>
      <c r="C14" s="34" t="s">
        <v>62</v>
      </c>
      <c r="D14" s="48">
        <v>1</v>
      </c>
      <c r="E14" s="50">
        <v>5695.13</v>
      </c>
      <c r="F14" s="58"/>
      <c r="G14" s="35" t="str">
        <f t="shared" ref="G14:G26" si="0">IF(F14="","",IF(ISTEXT(F14),"NC",F14*D14))</f>
        <v/>
      </c>
      <c r="H14" s="40"/>
      <c r="K14" s="7"/>
    </row>
    <row r="15" spans="1:11" s="8" customFormat="1" ht="22.5" x14ac:dyDescent="0.2">
      <c r="A15" s="33">
        <v>3</v>
      </c>
      <c r="B15" s="31" t="s">
        <v>50</v>
      </c>
      <c r="C15" s="34" t="s">
        <v>62</v>
      </c>
      <c r="D15" s="48">
        <v>4</v>
      </c>
      <c r="E15" s="50">
        <v>473.64</v>
      </c>
      <c r="F15" s="58"/>
      <c r="G15" s="35" t="str">
        <f t="shared" si="0"/>
        <v/>
      </c>
      <c r="H15" s="40"/>
      <c r="K15" s="7"/>
    </row>
    <row r="16" spans="1:11" s="8" customFormat="1" ht="11.25" x14ac:dyDescent="0.2">
      <c r="A16" s="33">
        <v>4</v>
      </c>
      <c r="B16" s="31" t="s">
        <v>51</v>
      </c>
      <c r="C16" s="34" t="s">
        <v>62</v>
      </c>
      <c r="D16" s="48">
        <v>2</v>
      </c>
      <c r="E16" s="50">
        <v>129.21</v>
      </c>
      <c r="F16" s="58"/>
      <c r="G16" s="35" t="str">
        <f t="shared" si="0"/>
        <v/>
      </c>
      <c r="H16" s="40"/>
      <c r="K16" s="7"/>
    </row>
    <row r="17" spans="1:11" s="8" customFormat="1" ht="11.25" x14ac:dyDescent="0.2">
      <c r="A17" s="33">
        <v>5</v>
      </c>
      <c r="B17" s="31" t="s">
        <v>52</v>
      </c>
      <c r="C17" s="34" t="s">
        <v>62</v>
      </c>
      <c r="D17" s="48">
        <v>2</v>
      </c>
      <c r="E17" s="50">
        <v>130.91999999999999</v>
      </c>
      <c r="F17" s="58"/>
      <c r="G17" s="35" t="str">
        <f t="shared" si="0"/>
        <v/>
      </c>
      <c r="H17" s="40"/>
      <c r="K17" s="7"/>
    </row>
    <row r="18" spans="1:11" s="8" customFormat="1" ht="11.25" x14ac:dyDescent="0.2">
      <c r="A18" s="33">
        <v>6</v>
      </c>
      <c r="B18" s="31" t="s">
        <v>53</v>
      </c>
      <c r="C18" s="34" t="s">
        <v>62</v>
      </c>
      <c r="D18" s="48">
        <v>2</v>
      </c>
      <c r="E18" s="50">
        <v>139.44999999999999</v>
      </c>
      <c r="F18" s="58"/>
      <c r="G18" s="35" t="str">
        <f t="shared" si="0"/>
        <v/>
      </c>
      <c r="H18" s="40"/>
      <c r="K18" s="7"/>
    </row>
    <row r="19" spans="1:11" s="8" customFormat="1" ht="11.25" x14ac:dyDescent="0.2">
      <c r="A19" s="33">
        <v>7</v>
      </c>
      <c r="B19" s="31" t="s">
        <v>54</v>
      </c>
      <c r="C19" s="34" t="s">
        <v>62</v>
      </c>
      <c r="D19" s="48">
        <v>2</v>
      </c>
      <c r="E19" s="50">
        <v>118.18</v>
      </c>
      <c r="F19" s="58"/>
      <c r="G19" s="35" t="str">
        <f t="shared" si="0"/>
        <v/>
      </c>
      <c r="H19" s="40"/>
      <c r="K19" s="7"/>
    </row>
    <row r="20" spans="1:11" s="8" customFormat="1" ht="45" x14ac:dyDescent="0.2">
      <c r="A20" s="33">
        <v>8</v>
      </c>
      <c r="B20" s="31" t="s">
        <v>55</v>
      </c>
      <c r="C20" s="34" t="s">
        <v>62</v>
      </c>
      <c r="D20" s="48">
        <v>2</v>
      </c>
      <c r="E20" s="50">
        <v>283.5</v>
      </c>
      <c r="F20" s="58"/>
      <c r="G20" s="35" t="str">
        <f t="shared" si="0"/>
        <v/>
      </c>
      <c r="H20" s="40"/>
      <c r="K20" s="7"/>
    </row>
    <row r="21" spans="1:11" s="8" customFormat="1" ht="22.5" x14ac:dyDescent="0.2">
      <c r="A21" s="33">
        <v>9</v>
      </c>
      <c r="B21" s="31" t="s">
        <v>56</v>
      </c>
      <c r="C21" s="34" t="s">
        <v>62</v>
      </c>
      <c r="D21" s="48">
        <v>2</v>
      </c>
      <c r="E21" s="50">
        <v>270.62</v>
      </c>
      <c r="F21" s="58"/>
      <c r="G21" s="35" t="str">
        <f t="shared" si="0"/>
        <v/>
      </c>
      <c r="H21" s="40"/>
      <c r="K21" s="7"/>
    </row>
    <row r="22" spans="1:11" s="8" customFormat="1" ht="22.5" x14ac:dyDescent="0.2">
      <c r="A22" s="33">
        <v>10</v>
      </c>
      <c r="B22" s="31" t="s">
        <v>57</v>
      </c>
      <c r="C22" s="34" t="s">
        <v>62</v>
      </c>
      <c r="D22" s="48">
        <v>2</v>
      </c>
      <c r="E22" s="50">
        <v>184.99</v>
      </c>
      <c r="F22" s="58"/>
      <c r="G22" s="35" t="str">
        <f t="shared" si="0"/>
        <v/>
      </c>
      <c r="H22" s="40"/>
      <c r="K22" s="7"/>
    </row>
    <row r="23" spans="1:11" s="8" customFormat="1" ht="33.75" x14ac:dyDescent="0.2">
      <c r="A23" s="33">
        <v>11</v>
      </c>
      <c r="B23" s="31" t="s">
        <v>58</v>
      </c>
      <c r="C23" s="34" t="s">
        <v>62</v>
      </c>
      <c r="D23" s="48">
        <v>2</v>
      </c>
      <c r="E23" s="50">
        <v>342.85</v>
      </c>
      <c r="F23" s="58"/>
      <c r="G23" s="35" t="str">
        <f t="shared" si="0"/>
        <v/>
      </c>
      <c r="H23" s="40"/>
      <c r="K23" s="7"/>
    </row>
    <row r="24" spans="1:11" s="8" customFormat="1" ht="11.25" x14ac:dyDescent="0.2">
      <c r="A24" s="33">
        <v>12</v>
      </c>
      <c r="B24" s="31" t="s">
        <v>59</v>
      </c>
      <c r="C24" s="34" t="s">
        <v>62</v>
      </c>
      <c r="D24" s="48">
        <v>16</v>
      </c>
      <c r="E24" s="50">
        <v>509.69</v>
      </c>
      <c r="F24" s="58"/>
      <c r="G24" s="35" t="str">
        <f t="shared" si="0"/>
        <v/>
      </c>
      <c r="H24" s="40"/>
      <c r="K24" s="7"/>
    </row>
    <row r="25" spans="1:11" s="8" customFormat="1" ht="11.25" x14ac:dyDescent="0.2">
      <c r="A25" s="33">
        <v>13</v>
      </c>
      <c r="B25" s="31" t="s">
        <v>60</v>
      </c>
      <c r="C25" s="34" t="s">
        <v>62</v>
      </c>
      <c r="D25" s="48">
        <v>10</v>
      </c>
      <c r="E25" s="50">
        <v>478.39</v>
      </c>
      <c r="F25" s="58"/>
      <c r="G25" s="35" t="str">
        <f t="shared" si="0"/>
        <v/>
      </c>
      <c r="H25" s="40"/>
      <c r="K25" s="7"/>
    </row>
    <row r="26" spans="1:11" s="8" customFormat="1" ht="11.25" x14ac:dyDescent="0.2">
      <c r="A26" s="33">
        <v>14</v>
      </c>
      <c r="B26" s="31" t="s">
        <v>61</v>
      </c>
      <c r="C26" s="34" t="s">
        <v>62</v>
      </c>
      <c r="D26" s="48">
        <v>20</v>
      </c>
      <c r="E26" s="50">
        <v>298.05</v>
      </c>
      <c r="F26" s="58"/>
      <c r="G26" s="35" t="str">
        <f t="shared" si="0"/>
        <v/>
      </c>
      <c r="H26" s="40"/>
      <c r="K26" s="7"/>
    </row>
    <row r="27" spans="1:11" s="27" customFormat="1" ht="9" x14ac:dyDescent="0.2">
      <c r="A27" s="36"/>
      <c r="E27" s="46"/>
      <c r="F27" s="69" t="s">
        <v>27</v>
      </c>
      <c r="G27" s="70"/>
      <c r="H27" s="41"/>
    </row>
    <row r="28" spans="1:11" ht="14.25" customHeight="1" x14ac:dyDescent="0.2">
      <c r="F28" s="71" t="str">
        <f>IF(SUM(G13:G26)=0,"",SUM(G13:G26))</f>
        <v/>
      </c>
      <c r="G28" s="72"/>
      <c r="H28" s="42"/>
    </row>
    <row r="29" spans="1:11" s="37" customFormat="1" ht="20.25" customHeight="1" x14ac:dyDescent="0.2">
      <c r="A29" s="62" t="str">
        <f>" - "&amp;Dados!B23</f>
        <v xml:space="preserve"> - O objeto do presente termo de referência será recebido conforme solicitação da secretaria requisitante com prazo não superior a 30 (trinta) dias úteis, após recebimento de cada nota de empenho oriunda de pertinente Ata de Registro de Preços.</v>
      </c>
      <c r="B29" s="62"/>
      <c r="C29" s="62"/>
      <c r="D29" s="62"/>
      <c r="E29" s="62"/>
      <c r="F29" s="62"/>
      <c r="G29" s="62"/>
      <c r="H29" s="43"/>
    </row>
    <row r="30" spans="1:11" s="37" customFormat="1" ht="20.25" customHeight="1" x14ac:dyDescent="0.2">
      <c r="A30" s="62" t="str">
        <f>" - "&amp;Dados!B24</f>
        <v xml:space="preserve"> - Os bens deverão ser entregues no almoxarifado, Rua Dr. Carolino Ribeiro de Moura, s/n, Centro, Sumidouro, no horário das 09:00 às 12:00 horas e de 14:00 às 16:00 horas, nos dias úteis, de segunda a sexta-feira. Sendo o frete, carga e descarga por conta do fornecedor até o local indicado.</v>
      </c>
      <c r="B30" s="62"/>
      <c r="C30" s="62"/>
      <c r="D30" s="62"/>
      <c r="E30" s="62"/>
      <c r="F30" s="62"/>
      <c r="G30" s="62"/>
      <c r="H30" s="43"/>
    </row>
    <row r="31" spans="1:11" s="37" customFormat="1" ht="9" x14ac:dyDescent="0.2">
      <c r="A31" s="62" t="str">
        <f>" - "&amp;Dados!B25</f>
        <v xml:space="preserve"> - O pagamento do objeto de que trata o PREGÃO ELETRÔNICO 020/2023, será efetuado pela Tesouraria da Secretaria Municipal de Saúde de Sumidouro.</v>
      </c>
      <c r="B31" s="62"/>
      <c r="C31" s="62"/>
      <c r="D31" s="62"/>
      <c r="E31" s="62"/>
      <c r="F31" s="62"/>
      <c r="G31" s="62"/>
      <c r="H31" s="43"/>
    </row>
    <row r="32" spans="1:11" s="27" customFormat="1" ht="9" x14ac:dyDescent="0.2">
      <c r="A32" s="62" t="str">
        <f>" - "&amp;Dados!B26</f>
        <v xml:space="preserve"> - Proposta válida por 60 (sessenta) dias</v>
      </c>
      <c r="B32" s="62"/>
      <c r="C32" s="62"/>
      <c r="D32" s="62"/>
      <c r="E32" s="62"/>
      <c r="F32" s="62"/>
      <c r="G32" s="62"/>
      <c r="H32" s="41"/>
    </row>
    <row r="33" spans="1:8" ht="21" customHeight="1" x14ac:dyDescent="0.2">
      <c r="A33" s="62" t="str">
        <f>" - "&amp;Dados!B28</f>
        <v xml:space="preserve"> - A Licitante poderá apresentar prospecto, ficha técnica ou outros documentos com informações que permitam a melhor identificação e qualificação do(s) item(ns) licitado(s);</v>
      </c>
      <c r="B33" s="62"/>
      <c r="C33" s="62"/>
      <c r="D33" s="62"/>
      <c r="E33" s="62"/>
      <c r="F33" s="62"/>
      <c r="G33" s="62"/>
      <c r="H33" s="44"/>
    </row>
    <row r="34" spans="1:8" x14ac:dyDescent="0.2">
      <c r="A34" s="62" t="str">
        <f>" - "&amp;Dados!B29</f>
        <v xml:space="preserve"> - A proposta de preços ajustada ao lance final deverá conter o valor numérico dos preços unitários e totais, não podendo exceder o valor do lance final;</v>
      </c>
      <c r="B34" s="62"/>
      <c r="C34" s="62"/>
      <c r="D34" s="62"/>
      <c r="E34" s="62"/>
      <c r="F34" s="62"/>
      <c r="G34" s="62"/>
      <c r="H34" s="44"/>
    </row>
    <row r="35" spans="1:8" ht="21.75" customHeight="1" x14ac:dyDescent="0.2">
      <c r="A35" s="62"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35" s="62"/>
      <c r="C35" s="62"/>
      <c r="D35" s="62"/>
      <c r="E35" s="62"/>
      <c r="F35" s="62"/>
      <c r="G35" s="62"/>
      <c r="H35" s="44"/>
    </row>
    <row r="36" spans="1:8" ht="21.75" customHeight="1" x14ac:dyDescent="0.2">
      <c r="A36" s="62"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36" s="62"/>
      <c r="C36" s="62"/>
      <c r="D36" s="62"/>
      <c r="E36" s="62"/>
      <c r="F36" s="62"/>
      <c r="G36" s="62"/>
      <c r="H36" s="44"/>
    </row>
    <row r="37" spans="1:8" ht="21.75" customHeight="1" x14ac:dyDescent="0.2">
      <c r="A37" s="62"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37" s="62"/>
      <c r="C37" s="62"/>
      <c r="D37" s="62"/>
      <c r="E37" s="62"/>
      <c r="F37" s="62"/>
      <c r="G37" s="62"/>
      <c r="H37" s="44"/>
    </row>
    <row r="38" spans="1:8" ht="21.75" customHeight="1" x14ac:dyDescent="0.2">
      <c r="A38" s="62" t="str">
        <f>" - "&amp;Dados!B33</f>
        <v xml:space="preserve"> - Declaramos que até a presente data inexistem fatos impeditivos a participação desta empresa ao presente certame licitatório, ciente da obrigatoriedade de declarar ocorrências posteriores;</v>
      </c>
      <c r="B38" s="62"/>
      <c r="C38" s="62"/>
      <c r="D38" s="62"/>
      <c r="E38" s="62"/>
      <c r="F38" s="62"/>
      <c r="G38" s="62"/>
      <c r="H38" s="44"/>
    </row>
    <row r="39" spans="1:8" ht="30" customHeight="1" x14ac:dyDescent="0.2">
      <c r="A39" s="62"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39" s="62"/>
      <c r="C39" s="62"/>
      <c r="D39" s="62"/>
      <c r="E39" s="62"/>
      <c r="F39" s="62"/>
      <c r="G39" s="62"/>
    </row>
    <row r="40" spans="1:8" ht="25.5" customHeight="1" x14ac:dyDescent="0.2">
      <c r="A40" s="62"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40" s="62"/>
      <c r="C40" s="62"/>
      <c r="D40" s="62"/>
      <c r="E40" s="62"/>
      <c r="F40" s="62"/>
      <c r="G40" s="62"/>
    </row>
  </sheetData>
  <sheetProtection algorithmName="SHA-512" hashValue="RzEfjTCO0pWY/gGoBeujbMwoHDW1+nhAGBDtZzQwyZOaKlQwLg12VTvYWnAnhRePED2qszYZGuzClkZlfd/MSw==" saltValue="jYBdPQ+VCo8yG7EEeg31Iw==" spinCount="100000" sheet="1" objects="1" scenarios="1"/>
  <autoFilter ref="A11:G40" xr:uid="{00000000-0009-0000-0000-000000000000}"/>
  <mergeCells count="23">
    <mergeCell ref="A29:G29"/>
    <mergeCell ref="A30:G30"/>
    <mergeCell ref="A31:G31"/>
    <mergeCell ref="B8:G8"/>
    <mergeCell ref="A32:G32"/>
    <mergeCell ref="B9:G9"/>
    <mergeCell ref="F27:G27"/>
    <mergeCell ref="F28:G28"/>
    <mergeCell ref="D10:G10"/>
    <mergeCell ref="C6:D6"/>
    <mergeCell ref="E6:F6"/>
    <mergeCell ref="A2:G2"/>
    <mergeCell ref="A3:G3"/>
    <mergeCell ref="A4:G4"/>
    <mergeCell ref="A5:G5"/>
    <mergeCell ref="A39:G39"/>
    <mergeCell ref="A40:G40"/>
    <mergeCell ref="A33:G33"/>
    <mergeCell ref="A34:G34"/>
    <mergeCell ref="A35:G35"/>
    <mergeCell ref="A36:G36"/>
    <mergeCell ref="A37:G37"/>
    <mergeCell ref="A38:G38"/>
  </mergeCells>
  <phoneticPr fontId="0" type="noConversion"/>
  <conditionalFormatting sqref="B10">
    <cfRule type="cellIs" dxfId="11" priority="8" stopIfTrue="1" operator="equal">
      <formula>$G$1</formula>
    </cfRule>
  </conditionalFormatting>
  <conditionalFormatting sqref="B13:B26">
    <cfRule type="expression" dxfId="10" priority="10" stopIfTrue="1">
      <formula>IF(#REF!=1,IF(#REF!=0,1,0),0)</formula>
    </cfRule>
  </conditionalFormatting>
  <conditionalFormatting sqref="B8:G9">
    <cfRule type="cellIs" dxfId="9" priority="9" stopIfTrue="1" operator="equal">
      <formula>$J$1</formula>
    </cfRule>
  </conditionalFormatting>
  <conditionalFormatting sqref="D13:D26">
    <cfRule type="expression" priority="12" stopIfTrue="1">
      <formula>$A13</formula>
    </cfRule>
  </conditionalFormatting>
  <conditionalFormatting sqref="D10:G10">
    <cfRule type="cellIs" dxfId="8" priority="24" stopIfTrue="1" operator="equal">
      <formula>$E$1</formula>
    </cfRule>
  </conditionalFormatting>
  <conditionalFormatting sqref="F13:F26">
    <cfRule type="cellIs" dxfId="7" priority="11" stopIfTrue="1" operator="equal">
      <formula>""</formula>
    </cfRule>
  </conditionalFormatting>
  <conditionalFormatting sqref="F27">
    <cfRule type="expression" dxfId="6" priority="1" stopIfTrue="1">
      <formula>IF($J27="Empate",IF(H27=1,TRUE(),FALSE()),FALSE())</formula>
    </cfRule>
    <cfRule type="expression" dxfId="5" priority="2" stopIfTrue="1">
      <formula>IF(H27="&gt;",FALSE(),IF(H27&gt;0,TRUE(),FALSE()))</formula>
    </cfRule>
    <cfRule type="expression" dxfId="4" priority="3" stopIfTrue="1">
      <formula>IF(H27="&gt;",TRUE(),FALSE())</formula>
    </cfRule>
  </conditionalFormatting>
  <conditionalFormatting sqref="F28">
    <cfRule type="expression" dxfId="3" priority="4" stopIfTrue="1">
      <formula>IF($J27="OK",IF(H27=1,TRUE(),FALSE()),FALSE())</formula>
    </cfRule>
    <cfRule type="expression" dxfId="2" priority="5" stopIfTrue="1">
      <formula>IF($J27="Empate",IF(H27=1,TRUE(),FALSE()),FALSE())</formula>
    </cfRule>
    <cfRule type="expression" dxfId="1" priority="6" stopIfTrue="1">
      <formula>IF($J27="Empate",IF(H27=2,TRUE(),FALSE()),FALSE())</formula>
    </cfRule>
  </conditionalFormatting>
  <conditionalFormatting sqref="G13:G26">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88"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6" t="s">
        <v>9</v>
      </c>
      <c r="B1" s="60" t="s">
        <v>63</v>
      </c>
      <c r="E1" s="4"/>
      <c r="F1" s="4"/>
      <c r="G1" s="4"/>
    </row>
    <row r="2" spans="1:7" x14ac:dyDescent="0.2">
      <c r="A2" s="16" t="s">
        <v>10</v>
      </c>
      <c r="B2" s="60" t="s">
        <v>64</v>
      </c>
      <c r="E2" s="4"/>
      <c r="F2" s="4"/>
      <c r="G2" s="4"/>
    </row>
    <row r="3" spans="1:7" x14ac:dyDescent="0.2">
      <c r="A3" s="16" t="s">
        <v>11</v>
      </c>
      <c r="B3" s="60" t="s">
        <v>65</v>
      </c>
      <c r="C3" s="5"/>
      <c r="E3" s="53"/>
      <c r="F3" s="4"/>
      <c r="G3" s="4"/>
    </row>
    <row r="4" spans="1:7" x14ac:dyDescent="0.2">
      <c r="A4" s="16" t="s">
        <v>12</v>
      </c>
      <c r="B4" s="60" t="s">
        <v>68</v>
      </c>
      <c r="C4" s="5"/>
      <c r="E4" s="53"/>
      <c r="F4" s="4"/>
      <c r="G4" s="4"/>
    </row>
    <row r="5" spans="1:7" x14ac:dyDescent="0.2">
      <c r="A5" s="16" t="s">
        <v>13</v>
      </c>
      <c r="B5" s="60" t="s">
        <v>46</v>
      </c>
      <c r="C5" s="5"/>
      <c r="E5" s="53"/>
      <c r="F5" s="4"/>
      <c r="G5" s="4"/>
    </row>
    <row r="6" spans="1:7" x14ac:dyDescent="0.2">
      <c r="A6" s="16" t="s">
        <v>31</v>
      </c>
      <c r="B6" s="61" t="s">
        <v>47</v>
      </c>
      <c r="C6" s="5"/>
      <c r="E6" s="53"/>
      <c r="F6" s="4"/>
      <c r="G6" s="4"/>
    </row>
    <row r="7" spans="1:7" x14ac:dyDescent="0.2">
      <c r="A7" s="16" t="s">
        <v>14</v>
      </c>
      <c r="B7" s="5" t="s">
        <v>30</v>
      </c>
      <c r="C7" s="5"/>
      <c r="E7" s="53"/>
      <c r="F7" s="4"/>
      <c r="G7" s="4"/>
    </row>
    <row r="8" spans="1:7" x14ac:dyDescent="0.2">
      <c r="A8" s="25" t="s">
        <v>23</v>
      </c>
      <c r="B8" s="47">
        <v>32258.57</v>
      </c>
      <c r="C8" s="5"/>
      <c r="E8" s="53"/>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55" t="s">
        <v>33</v>
      </c>
      <c r="E14" s="4"/>
      <c r="F14" s="4"/>
      <c r="G14" s="4"/>
    </row>
    <row r="15" spans="1:7" x14ac:dyDescent="0.2">
      <c r="A15" s="55" t="s">
        <v>34</v>
      </c>
      <c r="E15" s="4"/>
      <c r="F15" s="4"/>
      <c r="G15" s="4"/>
    </row>
    <row r="16" spans="1:7" x14ac:dyDescent="0.2">
      <c r="A16" s="55" t="s">
        <v>35</v>
      </c>
      <c r="B16" s="24"/>
      <c r="E16" s="24"/>
      <c r="F16" s="4"/>
      <c r="G16" s="4"/>
    </row>
    <row r="17" spans="1:256" s="23" customFormat="1" x14ac:dyDescent="0.2">
      <c r="A17" s="22" t="s">
        <v>21</v>
      </c>
      <c r="B17" s="56" t="s">
        <v>45</v>
      </c>
      <c r="C17" s="24"/>
      <c r="D17" s="24"/>
      <c r="E17" s="24"/>
      <c r="F17" s="24"/>
      <c r="G17" s="24"/>
      <c r="H17" s="24"/>
      <c r="I17" s="24"/>
      <c r="J17" s="24"/>
      <c r="K17" s="24"/>
      <c r="L17" s="24"/>
      <c r="M17" s="24"/>
    </row>
    <row r="18" spans="1:256" s="23" customFormat="1" x14ac:dyDescent="0.2">
      <c r="A18" s="22" t="s">
        <v>22</v>
      </c>
      <c r="B18" s="54"/>
      <c r="C18" s="12"/>
      <c r="D18" s="12"/>
      <c r="E18" s="12"/>
      <c r="F18" s="12"/>
      <c r="G18" s="12"/>
      <c r="H18" s="24"/>
      <c r="I18" s="24"/>
      <c r="J18" s="24"/>
      <c r="K18" s="24"/>
      <c r="L18" s="24"/>
      <c r="M18" s="24"/>
      <c r="IV18" s="24"/>
    </row>
    <row r="19" spans="1:256" x14ac:dyDescent="0.2">
      <c r="B19" s="24"/>
      <c r="E19" s="4"/>
      <c r="F19" s="24"/>
      <c r="G19" s="24"/>
    </row>
    <row r="20" spans="1:256" x14ac:dyDescent="0.2">
      <c r="B20" s="24"/>
      <c r="E20" s="52"/>
      <c r="F20" s="24"/>
      <c r="G20" s="24"/>
    </row>
    <row r="21" spans="1:256" x14ac:dyDescent="0.2">
      <c r="E21" s="52"/>
      <c r="F21" s="52"/>
      <c r="G21" s="52"/>
    </row>
    <row r="22" spans="1:256" x14ac:dyDescent="0.2">
      <c r="E22" s="52"/>
      <c r="F22" s="52"/>
      <c r="G22" s="52"/>
    </row>
    <row r="23" spans="1:256" ht="63.75" x14ac:dyDescent="0.2">
      <c r="A23" s="20" t="s">
        <v>15</v>
      </c>
      <c r="B23" s="21" t="s">
        <v>69</v>
      </c>
      <c r="E23" s="4"/>
      <c r="F23" s="4"/>
      <c r="G23" s="52"/>
    </row>
    <row r="24" spans="1:256" ht="76.5" x14ac:dyDescent="0.2">
      <c r="A24" s="20" t="s">
        <v>16</v>
      </c>
      <c r="B24" s="21" t="s">
        <v>66</v>
      </c>
      <c r="E24" s="4"/>
      <c r="F24" s="4"/>
      <c r="G24" s="52"/>
    </row>
    <row r="25" spans="1:256" ht="38.25" x14ac:dyDescent="0.2">
      <c r="A25" s="20" t="s">
        <v>17</v>
      </c>
      <c r="B25" s="61" t="s">
        <v>67</v>
      </c>
      <c r="C25" s="9"/>
      <c r="E25" s="4"/>
      <c r="F25" s="4"/>
      <c r="G25" s="52"/>
    </row>
    <row r="26" spans="1:256" ht="25.5" x14ac:dyDescent="0.2">
      <c r="A26" s="20" t="s">
        <v>18</v>
      </c>
      <c r="B26" s="21" t="s">
        <v>28</v>
      </c>
      <c r="E26" s="4"/>
      <c r="F26" s="4"/>
      <c r="G26" s="52"/>
    </row>
    <row r="27" spans="1:256" x14ac:dyDescent="0.2">
      <c r="A27" s="20" t="s">
        <v>32</v>
      </c>
      <c r="B27" s="57" t="s">
        <v>44</v>
      </c>
      <c r="G27" s="52"/>
    </row>
    <row r="28" spans="1:256" ht="38.25" x14ac:dyDescent="0.2">
      <c r="B28" s="21" t="s">
        <v>36</v>
      </c>
    </row>
    <row r="29" spans="1:256" ht="38.25" x14ac:dyDescent="0.2">
      <c r="B29" s="21" t="s">
        <v>37</v>
      </c>
    </row>
    <row r="30" spans="1:256" ht="63.75" x14ac:dyDescent="0.2">
      <c r="B30" s="21" t="s">
        <v>38</v>
      </c>
    </row>
    <row r="31" spans="1:256" ht="63.75" x14ac:dyDescent="0.2">
      <c r="B31" s="21" t="s">
        <v>39</v>
      </c>
    </row>
    <row r="32" spans="1:256" ht="63.75" x14ac:dyDescent="0.2">
      <c r="B32" s="21" t="s">
        <v>40</v>
      </c>
    </row>
    <row r="33" spans="2:2" ht="51" x14ac:dyDescent="0.2">
      <c r="B33" s="21" t="s">
        <v>41</v>
      </c>
    </row>
    <row r="34" spans="2:2" ht="76.5" x14ac:dyDescent="0.2">
      <c r="B34" s="21" t="s">
        <v>42</v>
      </c>
    </row>
    <row r="35" spans="2:2" ht="63.75" x14ac:dyDescent="0.2">
      <c r="B35" s="21" t="s">
        <v>43</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2023-04-18T16:49:52Z</cp:lastPrinted>
  <dcterms:created xsi:type="dcterms:W3CDTF">2006-04-18T17:38:46Z</dcterms:created>
  <dcterms:modified xsi:type="dcterms:W3CDTF">2023-04-18T17:36:36Z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