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Presencial\"/>
    </mc:Choice>
  </mc:AlternateContent>
  <xr:revisionPtr revIDLastSave="0" documentId="13_ncr:1_{BB12DD4F-4B8E-43D1-9B6F-37CB9E167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C35" i="1" l="1"/>
  <c r="D35" i="1"/>
  <c r="H14" i="1"/>
  <c r="G14" i="1"/>
  <c r="G15" i="1"/>
  <c r="F16" i="1"/>
  <c r="E6" i="1"/>
  <c r="A4" i="1"/>
  <c r="A21" i="1"/>
  <c r="A22" i="1"/>
  <c r="A20" i="1"/>
  <c r="A19" i="1"/>
  <c r="A6" i="1"/>
  <c r="A5" i="1"/>
  <c r="A3" i="1"/>
  <c r="G16" i="1" l="1"/>
  <c r="F18" i="1" s="1"/>
</calcChain>
</file>

<file path=xl/sharedStrings.xml><?xml version="1.0" encoding="utf-8"?>
<sst xmlns="http://schemas.openxmlformats.org/spreadsheetml/2006/main" count="76" uniqueCount="73">
  <si>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</si>
  <si>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</si>
  <si>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</si>
  <si>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</si>
  <si>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</si>
  <si>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</si>
  <si>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</si>
  <si>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</si>
  <si>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</si>
  <si>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</si>
  <si>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</si>
  <si>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</si>
  <si>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</si>
  <si>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</si>
  <si>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</si>
  <si>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</si>
  <si>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</si>
  <si>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</si>
  <si>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</si>
  <si>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</si>
  <si>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</si>
  <si>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</si>
  <si>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</si>
  <si>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</si>
  <si>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</si>
  <si>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</si>
  <si>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</si>
  <si>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</si>
  <si>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</si>
  <si>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</si>
  <si>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</si>
  <si>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</si>
  <si>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</si>
  <si>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</si>
  <si>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</si>
  <si>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</si>
  <si>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</si>
  <si>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</si>
  <si>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</si>
  <si>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</si>
  <si>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</si>
  <si>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</si>
  <si>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</si>
  <si>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</si>
  <si>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</si>
  <si>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</si>
  <si>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</si>
  <si>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</si>
  <si>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</si>
  <si>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</si>
  <si>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Sec. Obras</t>
  </si>
  <si>
    <t>ITEM</t>
  </si>
  <si>
    <t>QUANT HORAS DOS SERVIÇOS / RESERVA DAS PEÇAS (R$)</t>
  </si>
  <si>
    <t>Desconto Proposto (%)</t>
  </si>
  <si>
    <t>Subtotal&gt;&gt;</t>
  </si>
  <si>
    <t>SERVIÇO DE MANUTENÇÃO PREVENTIVA E CORRETIVA ESPECIALIZADA EM VEÍCULOS - SECRETARIA DE OBRAS</t>
  </si>
  <si>
    <t>PEÇAS E ACESSÓRIOS ORIGINAIS OU GENUÍNOS (MAIOR PERCENTUAL DE DESCONTO SOBRE A TABELA DO SISTEMA DE ORÇAMENTAÇÃO ELETRÔNICA AUDATEX) - SECRETARIA DE OBRAS</t>
  </si>
  <si>
    <t>O objeto do presente termo de referência será recebido em remessa única pela Secretaria com prazo não superior a 05 (cinco) dias úteis após recebimento da nota de empenho.</t>
  </si>
  <si>
    <t>Lote 01 - SMOTSP</t>
  </si>
  <si>
    <t>MENOR PREÇO GLOBAL - SISTEMA DE REGISTRO DE PREÇOS</t>
  </si>
  <si>
    <t>O Objeto da presente Licitação deverá ser recebido e/ou executado conforme especificação na íntegra do Termo de Referência (Anexo II).</t>
  </si>
  <si>
    <t> VALOR TOTAL</t>
  </si>
  <si>
    <t>PREGÃO PRESENCIAL Nº 039/2022</t>
  </si>
  <si>
    <t>PROCESSO ADMINISTRATIVO N° 1042/2022 de 06/04/2022</t>
  </si>
  <si>
    <t>EVENTUAL CONTRATAÇÃO DE EMPRESA PARA MANUTENÇÃO DE VEÍCULOS (SERVIÇOS E PEÇAS) - SRP</t>
  </si>
  <si>
    <t>Homologação: __/__/2022</t>
  </si>
  <si>
    <t>Previsão Publicação: __/__/2022</t>
  </si>
  <si>
    <t>O pagamento do objeto de que trata o PREGÃO PRESENCIAL 039/2022, será efetuado pela Tesouraria da Prefeitura Municipal de Sumidouro.</t>
  </si>
  <si>
    <t>Representante:</t>
  </si>
  <si>
    <t>CPF: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</si>
  <si>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 (2.000 HORAS - SEC. DE OBRAS)</t>
    </r>
  </si>
  <si>
    <t>Enquadramento:</t>
  </si>
  <si>
    <t>Abertura das Propostas: 28/06/2022,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</si>
</sst>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0" fillId="0" borderId="0" xfId="0" applyFill="1"/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vertical="center" wrapText="1"/>
      <protection hidden="1"/>
    </xf>
    <xf numFmtId="49" fontId="7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vertical="center" wrapText="1"/>
      <protection hidden="1"/>
    </xf>
    <xf numFmtId="49" fontId="13" fillId="0" borderId="0" xfId="0" applyNumberFormat="1" applyFont="1" applyBorder="1" applyAlignment="1" applyProtection="1">
      <alignment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49" fontId="14" fillId="0" borderId="0" xfId="0" applyNumberFormat="1" applyFont="1" applyBorder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Fill="1" applyBorder="1" applyAlignment="1">
      <alignment wrapText="1"/>
    </xf>
    <xf numFmtId="0" fontId="15" fillId="0" borderId="0" xfId="0" applyFont="1" applyAlignment="1">
      <alignment horizontal="justify"/>
    </xf>
    <xf numFmtId="1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/>
    <xf numFmtId="166" fontId="19" fillId="9" borderId="1" xfId="1" applyFont="1" applyFill="1" applyBorder="1" applyAlignment="1">
      <alignment horizontal="center" vertical="center" wrapText="1"/>
    </xf>
    <xf numFmtId="166" fontId="19" fillId="3" borderId="1" xfId="1" applyFont="1" applyFill="1" applyBorder="1" applyAlignment="1">
      <alignment horizontal="center" vertical="center" wrapText="1"/>
    </xf>
    <xf numFmtId="166" fontId="19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vertical="center" wrapText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4"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444436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6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808593" y="504825"/>
          <a:ext cx="1796498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1042/22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6"/>
  <sheetViews>
    <sheetView tabSelected="1" zoomScale="115" zoomScaleNormal="115" zoomScaleSheetLayoutView="100" workbookViewId="0">
      <selection activeCell="C34" sqref="C28:C34"/>
    </sheetView>
  </sheetViews>
  <sheetFormatPr defaultRowHeight="12.75" x14ac:dyDescent="0.2"/>
  <cols>
    <col min="1" max="1" width="5.28515625" style="1" customWidth="1"/>
    <col min="2" max="2" width="52.28515625" style="2" customWidth="1"/>
    <col min="3" max="3" width="13.140625" style="1" customWidth="1"/>
    <col min="4" max="4" width="13.140625" style="28" customWidth="1"/>
    <col min="5" max="6" width="10.140625" style="15" customWidth="1"/>
    <col min="7" max="7" width="13.28515625" style="13" customWidth="1"/>
    <col min="8" max="8" width="11.85546875" style="48" hidden="1" customWidth="1"/>
    <col min="9" max="9" width="11.5703125" style="2" customWidth="1"/>
    <col min="10" max="11" width="9.140625" style="2"/>
    <col min="12" max="12" width="9.140625" style="43"/>
    <col min="13" max="15" width="9.140625" style="2"/>
    <col min="16" max="16" width="10" style="2" bestFit="1" customWidth="1"/>
    <col min="17" max="16384" width="9.140625" style="2"/>
  </cols>
  <sheetData>
    <row r="1" spans="1:13" ht="58.5" customHeight="1" x14ac:dyDescent="0.2">
      <c r="H1" s="47"/>
    </row>
    <row r="2" spans="1:13" x14ac:dyDescent="0.2">
      <c r="A2" s="90" t="s">
        <v>17</v>
      </c>
      <c r="B2" s="90"/>
      <c r="C2" s="90"/>
      <c r="D2" s="90"/>
      <c r="E2" s="90"/>
      <c r="F2" s="90"/>
      <c r="G2" s="90"/>
    </row>
    <row r="3" spans="1:13" x14ac:dyDescent="0.2">
      <c r="A3" s="90" t="str">
        <f>UPPER(Dados!B1&amp;"  -  "&amp;Dados!B4)</f>
        <v>PREGÃO PRESENCIAL Nº 039/2022  -  ABERTURA DAS PROPOSTAS: 28/06/2022, ÀS 10:00HS</v>
      </c>
      <c r="B3" s="90"/>
      <c r="C3" s="90"/>
      <c r="D3" s="90"/>
      <c r="E3" s="90"/>
      <c r="F3" s="90"/>
      <c r="G3" s="90"/>
    </row>
    <row r="4" spans="1:13" x14ac:dyDescent="0.2">
      <c r="A4" s="91" t="str">
        <f>Dados!B3</f>
        <v>EVENTUAL CONTRATAÇÃO DE EMPRESA PARA MANUTENÇÃO DE VEÍCULOS (SERVIÇOS E PEÇAS) - SRP</v>
      </c>
      <c r="B4" s="91"/>
      <c r="C4" s="91"/>
      <c r="D4" s="91"/>
      <c r="E4" s="91"/>
      <c r="F4" s="91"/>
      <c r="G4" s="91"/>
    </row>
    <row r="5" spans="1:13" x14ac:dyDescent="0.2">
      <c r="A5" s="90" t="str">
        <f>Dados!B2</f>
        <v>PROCESSO ADMINISTRATIVO N° 1042/2022 de 06/04/2022</v>
      </c>
      <c r="B5" s="90"/>
      <c r="C5" s="90"/>
      <c r="D5" s="90"/>
      <c r="E5" s="90"/>
      <c r="F5" s="90"/>
      <c r="G5" s="90"/>
    </row>
    <row r="6" spans="1:13" x14ac:dyDescent="0.2">
      <c r="A6" s="61" t="str">
        <f>Dados!B7</f>
        <v>MENOR PREÇO GLOBAL - SISTEMA DE REGISTRO DE PREÇOS</v>
      </c>
      <c r="B6" s="61"/>
      <c r="C6" s="94" t="s">
        <v>26</v>
      </c>
      <c r="D6" s="94"/>
      <c r="E6" s="95">
        <f>Dados!B8</f>
        <v>736660</v>
      </c>
      <c r="F6" s="95"/>
      <c r="G6" s="61"/>
    </row>
    <row r="7" spans="1:13" ht="2.25" customHeight="1" x14ac:dyDescent="0.2">
      <c r="A7" s="6"/>
      <c r="B7" s="6"/>
      <c r="C7" s="6"/>
      <c r="D7" s="29"/>
      <c r="E7" s="16"/>
      <c r="F7" s="16"/>
      <c r="G7" s="12"/>
    </row>
    <row r="8" spans="1:13" s="8" customFormat="1" ht="12" customHeight="1" x14ac:dyDescent="0.2">
      <c r="A8" s="17" t="s">
        <v>0</v>
      </c>
      <c r="B8" s="102"/>
      <c r="C8" s="102"/>
      <c r="D8" s="102"/>
      <c r="E8" s="102"/>
      <c r="F8" s="102"/>
      <c r="G8" s="102"/>
      <c r="H8" s="49"/>
      <c r="L8" s="42"/>
    </row>
    <row r="9" spans="1:13" s="8" customFormat="1" ht="12" customHeight="1" x14ac:dyDescent="0.2">
      <c r="A9" s="17" t="s">
        <v>1</v>
      </c>
      <c r="B9" s="101"/>
      <c r="C9" s="101"/>
      <c r="D9" s="101"/>
      <c r="E9" s="101"/>
      <c r="F9" s="101"/>
      <c r="G9" s="101"/>
      <c r="H9" s="49"/>
      <c r="L9" s="42"/>
      <c r="M9" s="42"/>
    </row>
    <row r="10" spans="1:13" s="8" customFormat="1" ht="12" customHeight="1" x14ac:dyDescent="0.2">
      <c r="A10" s="17" t="s">
        <v>2</v>
      </c>
      <c r="B10" s="88"/>
      <c r="C10" s="30" t="s">
        <v>6</v>
      </c>
      <c r="D10" s="99"/>
      <c r="E10" s="99"/>
      <c r="F10" s="99"/>
      <c r="G10" s="99"/>
      <c r="H10" s="49"/>
      <c r="L10" s="42"/>
    </row>
    <row r="11" spans="1:13" ht="4.5" customHeight="1" x14ac:dyDescent="0.2">
      <c r="A11" s="3"/>
      <c r="B11" s="32"/>
      <c r="C11" s="32"/>
      <c r="D11" s="33"/>
      <c r="E11" s="59"/>
      <c r="F11" s="34"/>
      <c r="G11" s="35"/>
    </row>
    <row r="12" spans="1:13" s="8" customFormat="1" ht="45" x14ac:dyDescent="0.2">
      <c r="A12" s="37" t="s">
        <v>51</v>
      </c>
      <c r="B12" s="37" t="s">
        <v>3</v>
      </c>
      <c r="C12" s="37" t="s">
        <v>4</v>
      </c>
      <c r="D12" s="79" t="s">
        <v>52</v>
      </c>
      <c r="E12" s="54" t="s">
        <v>23</v>
      </c>
      <c r="F12" s="54" t="s">
        <v>53</v>
      </c>
      <c r="G12" s="37" t="s">
        <v>5</v>
      </c>
      <c r="H12" s="49"/>
      <c r="L12" s="42"/>
    </row>
    <row r="13" spans="1:13" s="8" customFormat="1" ht="11.25" x14ac:dyDescent="0.2">
      <c r="A13" s="65"/>
      <c r="B13" s="78" t="s">
        <v>58</v>
      </c>
      <c r="C13" s="67"/>
      <c r="D13" s="68"/>
      <c r="E13" s="69"/>
      <c r="F13" s="70"/>
      <c r="G13" s="70"/>
      <c r="H13" s="49"/>
      <c r="K13" s="7"/>
      <c r="L13" s="42"/>
    </row>
    <row r="14" spans="1:13" s="8" customFormat="1" ht="22.5" x14ac:dyDescent="0.2">
      <c r="A14" s="38">
        <v>1</v>
      </c>
      <c r="B14" s="36" t="s">
        <v>55</v>
      </c>
      <c r="C14" s="39" t="s">
        <v>29</v>
      </c>
      <c r="D14" s="57">
        <v>2000</v>
      </c>
      <c r="E14" s="60">
        <v>118.33</v>
      </c>
      <c r="F14" s="87"/>
      <c r="G14" s="40" t="str">
        <f>IF(F14="","",IF(ISTEXT(F14),"NC",E14-H14))</f>
        <v/>
      </c>
      <c r="H14" s="40">
        <f>F14*E14</f>
        <v>0</v>
      </c>
      <c r="K14" s="7"/>
      <c r="L14" s="42"/>
    </row>
    <row r="15" spans="1:13" s="8" customFormat="1" ht="33.75" x14ac:dyDescent="0.2">
      <c r="A15" s="38">
        <v>2</v>
      </c>
      <c r="B15" s="36" t="s">
        <v>56</v>
      </c>
      <c r="C15" s="39" t="s">
        <v>30</v>
      </c>
      <c r="D15" s="80">
        <v>500000</v>
      </c>
      <c r="E15" s="64">
        <v>7.0000000000000007E-2</v>
      </c>
      <c r="F15" s="87"/>
      <c r="G15" s="40" t="str">
        <f>IF(F15="","",IF(ISTEXT(F15),"NC",D15))</f>
        <v/>
      </c>
      <c r="H15" s="40"/>
      <c r="K15" s="7"/>
      <c r="L15" s="42"/>
    </row>
    <row r="16" spans="1:13" s="8" customFormat="1" ht="11.25" x14ac:dyDescent="0.2">
      <c r="A16" s="65"/>
      <c r="B16" s="66"/>
      <c r="C16" s="67"/>
      <c r="D16" s="68"/>
      <c r="E16" s="54" t="s">
        <v>54</v>
      </c>
      <c r="F16" s="81">
        <f>SUM(F14:F15)</f>
        <v>0</v>
      </c>
      <c r="G16" s="82">
        <f>IF(F14="",0,IF(ISTEXT(F14),0,SUM((G14*D14)+G15)))</f>
        <v>0</v>
      </c>
      <c r="H16" s="49"/>
      <c r="K16" s="7"/>
      <c r="L16" s="42"/>
    </row>
    <row r="17" spans="1:12" s="31" customFormat="1" ht="9" x14ac:dyDescent="0.2">
      <c r="A17" s="41"/>
      <c r="E17" s="55"/>
      <c r="F17" s="92" t="s">
        <v>24</v>
      </c>
      <c r="G17" s="93"/>
      <c r="H17" s="50"/>
      <c r="L17" s="44"/>
    </row>
    <row r="18" spans="1:12" x14ac:dyDescent="0.2">
      <c r="F18" s="97" t="str">
        <f>IF(SUM(G13:G15)=0,"",SUM(G16))</f>
        <v/>
      </c>
      <c r="G18" s="98"/>
      <c r="H18" s="51"/>
    </row>
    <row r="19" spans="1:12" s="45" customFormat="1" ht="24.75" customHeight="1" x14ac:dyDescent="0.2">
      <c r="A19" s="100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100"/>
      <c r="C19" s="100"/>
      <c r="D19" s="100"/>
      <c r="E19" s="100"/>
      <c r="F19" s="100"/>
      <c r="G19" s="100"/>
      <c r="H19" s="52"/>
      <c r="L19" s="46"/>
    </row>
    <row r="20" spans="1:12" s="45" customFormat="1" ht="9" x14ac:dyDescent="0.2">
      <c r="A20" s="100" t="str">
        <f>" - "&amp;Dados!B24</f>
        <v xml:space="preserve"> - O Objeto da presente Licitação deverá ser recebido e/ou executado conforme especificação na íntegra do Termo de Referência (Anexo II).</v>
      </c>
      <c r="B20" s="100"/>
      <c r="C20" s="100"/>
      <c r="D20" s="100"/>
      <c r="E20" s="100"/>
      <c r="F20" s="100"/>
      <c r="G20" s="100"/>
      <c r="H20" s="52"/>
      <c r="L20" s="46"/>
    </row>
    <row r="21" spans="1:12" s="45" customFormat="1" ht="9" x14ac:dyDescent="0.2">
      <c r="A21" s="100" t="str">
        <f>" - "&amp;Dados!B25</f>
        <v xml:space="preserve"> - O pagamento do objeto de que trata o PREGÃO PRESENCIAL 039/2022, será efetuado pela Tesouraria da Prefeitura Municipal de Sumidouro.</v>
      </c>
      <c r="B21" s="100"/>
      <c r="C21" s="100"/>
      <c r="D21" s="100"/>
      <c r="E21" s="100"/>
      <c r="F21" s="100"/>
      <c r="G21" s="100"/>
      <c r="H21" s="52"/>
      <c r="L21" s="46"/>
    </row>
    <row r="22" spans="1:12" s="31" customFormat="1" ht="9" x14ac:dyDescent="0.2">
      <c r="A22" s="100" t="str">
        <f>" - "&amp;Dados!B26</f>
        <v xml:space="preserve"> - Proposta válida por 60 (sessenta) dias</v>
      </c>
      <c r="B22" s="100"/>
      <c r="C22" s="100"/>
      <c r="D22" s="100"/>
      <c r="E22" s="100"/>
      <c r="F22" s="100"/>
      <c r="G22" s="100"/>
      <c r="H22" s="50"/>
      <c r="L22" s="44"/>
    </row>
    <row r="23" spans="1:12" x14ac:dyDescent="0.2">
      <c r="H23" s="53"/>
    </row>
    <row r="24" spans="1:12" x14ac:dyDescent="0.2">
      <c r="H24" s="53"/>
    </row>
    <row r="25" spans="1:12" ht="40.5" customHeight="1" x14ac:dyDescent="0.2">
      <c r="A25" s="96" t="s">
        <v>48</v>
      </c>
      <c r="B25" s="96"/>
      <c r="C25" s="96"/>
      <c r="D25" s="96"/>
      <c r="H25" s="53"/>
    </row>
    <row r="26" spans="1:12" x14ac:dyDescent="0.2">
      <c r="H26" s="53"/>
    </row>
    <row r="27" spans="1:12" ht="37.5" customHeight="1" x14ac:dyDescent="0.2">
      <c r="A27" s="89" t="s">
        <v>70</v>
      </c>
      <c r="B27" s="89"/>
      <c r="C27" s="72" t="s">
        <v>31</v>
      </c>
      <c r="D27" s="72" t="s">
        <v>61</v>
      </c>
    </row>
    <row r="28" spans="1:12" x14ac:dyDescent="0.2">
      <c r="A28" s="73" t="s">
        <v>32</v>
      </c>
      <c r="B28" s="74" t="s">
        <v>33</v>
      </c>
      <c r="C28" s="86"/>
      <c r="D28" s="84">
        <f t="shared" ref="D28:D34" si="0">C28*D$14</f>
        <v>0</v>
      </c>
    </row>
    <row r="29" spans="1:12" x14ac:dyDescent="0.2">
      <c r="A29" s="73" t="s">
        <v>34</v>
      </c>
      <c r="B29" s="74" t="s">
        <v>35</v>
      </c>
      <c r="C29" s="86"/>
      <c r="D29" s="84">
        <f t="shared" si="0"/>
        <v>0</v>
      </c>
    </row>
    <row r="30" spans="1:12" ht="36" x14ac:dyDescent="0.2">
      <c r="A30" s="73" t="s">
        <v>36</v>
      </c>
      <c r="B30" s="74" t="s">
        <v>37</v>
      </c>
      <c r="C30" s="86"/>
      <c r="D30" s="84">
        <f t="shared" si="0"/>
        <v>0</v>
      </c>
    </row>
    <row r="31" spans="1:12" x14ac:dyDescent="0.2">
      <c r="A31" s="73" t="s">
        <v>38</v>
      </c>
      <c r="B31" s="74" t="s">
        <v>39</v>
      </c>
      <c r="C31" s="86"/>
      <c r="D31" s="84">
        <f t="shared" si="0"/>
        <v>0</v>
      </c>
    </row>
    <row r="32" spans="1:12" x14ac:dyDescent="0.2">
      <c r="A32" s="73" t="s">
        <v>40</v>
      </c>
      <c r="B32" s="74" t="s">
        <v>41</v>
      </c>
      <c r="C32" s="86"/>
      <c r="D32" s="84">
        <f t="shared" si="0"/>
        <v>0</v>
      </c>
    </row>
    <row r="33" spans="1:4" x14ac:dyDescent="0.2">
      <c r="A33" s="72" t="s">
        <v>42</v>
      </c>
      <c r="B33" s="71" t="s">
        <v>43</v>
      </c>
      <c r="C33" s="86"/>
      <c r="D33" s="84">
        <f t="shared" si="0"/>
        <v>0</v>
      </c>
    </row>
    <row r="34" spans="1:4" x14ac:dyDescent="0.2">
      <c r="A34" s="72" t="s">
        <v>44</v>
      </c>
      <c r="B34" s="71" t="s">
        <v>45</v>
      </c>
      <c r="C34" s="86"/>
      <c r="D34" s="84">
        <f t="shared" si="0"/>
        <v>0</v>
      </c>
    </row>
    <row r="35" spans="1:4" x14ac:dyDescent="0.2">
      <c r="A35" s="72" t="s">
        <v>46</v>
      </c>
      <c r="B35" s="75" t="s">
        <v>47</v>
      </c>
      <c r="C35" s="85">
        <f>SUM(C28:C34)</f>
        <v>0</v>
      </c>
      <c r="D35" s="85">
        <f>SUM(D28:D34)</f>
        <v>0</v>
      </c>
    </row>
    <row r="36" spans="1:4" x14ac:dyDescent="0.2">
      <c r="A36" s="77"/>
      <c r="B36" s="76"/>
      <c r="C36" s="76"/>
    </row>
  </sheetData>
  <sheetProtection algorithmName="SHA-512" hashValue="1N7C87HX+9dWg3sD0pdLeWvpqu6tqnQm6C4+DBDZufBGKvHEzsycVp9NQLK68tpQfJbFjgfhE8YJ5Xm9OJ3USg==" saltValue="00PzeqYnwMnASG3h1aTX8A==" spinCount="100000" sheet="1" objects="1" scenarios="1"/>
  <autoFilter ref="A11:G22" xr:uid="{00000000-0009-0000-0000-000000000000}"/>
  <mergeCells count="17">
    <mergeCell ref="A2:G2"/>
    <mergeCell ref="A19:G19"/>
    <mergeCell ref="A20:G20"/>
    <mergeCell ref="A21:G21"/>
    <mergeCell ref="B8:G8"/>
    <mergeCell ref="A27:B27"/>
    <mergeCell ref="A3:G3"/>
    <mergeCell ref="A4:G4"/>
    <mergeCell ref="A5:G5"/>
    <mergeCell ref="F17:G17"/>
    <mergeCell ref="C6:D6"/>
    <mergeCell ref="E6:F6"/>
    <mergeCell ref="A25:D25"/>
    <mergeCell ref="F18:G18"/>
    <mergeCell ref="D10:G10"/>
    <mergeCell ref="A22:G22"/>
    <mergeCell ref="B9:G9"/>
  </mergeCells>
  <phoneticPr fontId="0" type="noConversion"/>
  <conditionalFormatting sqref="F17">
    <cfRule type="expression" dxfId="13" priority="1" stopIfTrue="1">
      <formula>IF($J17="Empate",IF(H17=1,TRUE(),FALSE()),FALSE())</formula>
    </cfRule>
    <cfRule type="expression" dxfId="12" priority="2" stopIfTrue="1">
      <formula>IF(H17="&gt;",FALSE(),IF(H17&gt;0,TRUE(),FALSE()))</formula>
    </cfRule>
    <cfRule type="expression" dxfId="11" priority="3" stopIfTrue="1">
      <formula>IF(H17="&gt;",TRUE(),FALSE())</formula>
    </cfRule>
  </conditionalFormatting>
  <conditionalFormatting sqref="F18">
    <cfRule type="expression" dxfId="10" priority="4" stopIfTrue="1">
      <formula>IF($J17="OK",IF(H17=1,TRUE(),FALSE()),FALSE())</formula>
    </cfRule>
    <cfRule type="expression" dxfId="9" priority="5" stopIfTrue="1">
      <formula>IF($J17="Empate",IF(H17=1,TRUE(),FALSE()),FALSE())</formula>
    </cfRule>
    <cfRule type="expression" dxfId="8" priority="6" stopIfTrue="1">
      <formula>IF($J17="Empate",IF(H17=2,TRUE(),FALSE()),FALSE())</formula>
    </cfRule>
  </conditionalFormatting>
  <conditionalFormatting sqref="H14:H15 F13:G13 G14 G16">
    <cfRule type="expression" dxfId="7" priority="25" stopIfTrue="1">
      <formula>IF(ISTEXT(E13),FALSE(),IF(E13&gt;D13,TRUE(),FALSE()))</formula>
    </cfRule>
  </conditionalFormatting>
  <conditionalFormatting sqref="G15">
    <cfRule type="cellIs" dxfId="6" priority="33" stopIfTrue="1" operator="equal">
      <formula>""</formula>
    </cfRule>
    <cfRule type="expression" dxfId="5" priority="34" stopIfTrue="1">
      <formula>IF(ISTEXT(F15),FALSE(),IF(F15&lt;E15,TRUE(),FALSE()))</formula>
    </cfRule>
  </conditionalFormatting>
  <conditionalFormatting sqref="D13:D16">
    <cfRule type="expression" priority="12" stopIfTrue="1">
      <formula>$A13</formula>
    </cfRule>
  </conditionalFormatting>
  <conditionalFormatting sqref="F14:F16">
    <cfRule type="cellIs" dxfId="4" priority="11" stopIfTrue="1" operator="equal">
      <formula>""</formula>
    </cfRule>
  </conditionalFormatting>
  <conditionalFormatting sqref="B10">
    <cfRule type="cellIs" dxfId="3" priority="8" stopIfTrue="1" operator="equal">
      <formula>$G$1</formula>
    </cfRule>
  </conditionalFormatting>
  <conditionalFormatting sqref="B8:G9">
    <cfRule type="cellIs" dxfId="2" priority="9" stopIfTrue="1" operator="equal">
      <formula>$J$1</formula>
    </cfRule>
  </conditionalFormatting>
  <conditionalFormatting sqref="B13:B16">
    <cfRule type="expression" dxfId="1" priority="10" stopIfTrue="1">
      <formula>IF(#REF!=1,IF(#REF!=0,1,0),0)</formula>
    </cfRule>
  </conditionalFormatting>
  <conditionalFormatting sqref="D10:G10">
    <cfRule type="cellIs" dxfId="0" priority="24" stopIfTrue="1" operator="equal">
      <formula>$E$1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8" t="s">
        <v>7</v>
      </c>
      <c r="B1" s="9" t="s">
        <v>62</v>
      </c>
      <c r="E1" s="4"/>
      <c r="F1" s="4"/>
      <c r="G1" s="4"/>
    </row>
    <row r="2" spans="1:7" x14ac:dyDescent="0.2">
      <c r="A2" s="18" t="s">
        <v>8</v>
      </c>
      <c r="B2" t="s">
        <v>63</v>
      </c>
      <c r="E2" s="4"/>
      <c r="F2" s="4"/>
      <c r="G2" s="4"/>
    </row>
    <row r="3" spans="1:7" x14ac:dyDescent="0.2">
      <c r="A3" s="18" t="s">
        <v>9</v>
      </c>
      <c r="B3" s="5" t="s">
        <v>64</v>
      </c>
      <c r="C3" s="5"/>
      <c r="E3" s="4"/>
      <c r="F3" s="4"/>
      <c r="G3" s="4"/>
    </row>
    <row r="4" spans="1:7" x14ac:dyDescent="0.2">
      <c r="A4" s="18" t="s">
        <v>10</v>
      </c>
      <c r="B4" s="11" t="s">
        <v>72</v>
      </c>
      <c r="C4" s="5"/>
      <c r="E4" s="4"/>
      <c r="F4" s="4"/>
      <c r="G4" s="4"/>
    </row>
    <row r="5" spans="1:7" x14ac:dyDescent="0.2">
      <c r="A5" s="18" t="s">
        <v>11</v>
      </c>
      <c r="B5" s="11" t="s">
        <v>65</v>
      </c>
      <c r="C5" s="5"/>
      <c r="E5" s="4"/>
      <c r="F5" s="4"/>
      <c r="G5" s="4"/>
    </row>
    <row r="6" spans="1:7" x14ac:dyDescent="0.2">
      <c r="A6" s="18" t="s">
        <v>27</v>
      </c>
      <c r="B6" s="14" t="s">
        <v>66</v>
      </c>
      <c r="C6" s="5"/>
      <c r="E6" s="4"/>
      <c r="F6" s="4"/>
      <c r="G6" s="4"/>
    </row>
    <row r="7" spans="1:7" x14ac:dyDescent="0.2">
      <c r="A7" s="18" t="s">
        <v>12</v>
      </c>
      <c r="B7" s="5" t="s">
        <v>59</v>
      </c>
      <c r="C7" s="5"/>
      <c r="E7" s="4"/>
      <c r="F7" s="4"/>
      <c r="G7" s="4"/>
    </row>
    <row r="8" spans="1:7" x14ac:dyDescent="0.2">
      <c r="A8" s="27" t="s">
        <v>21</v>
      </c>
      <c r="B8" s="56">
        <v>736660</v>
      </c>
      <c r="C8" s="5"/>
      <c r="E8" s="4"/>
      <c r="F8" s="4"/>
      <c r="G8" s="4"/>
    </row>
    <row r="9" spans="1:7" x14ac:dyDescent="0.2">
      <c r="A9" s="19" t="s">
        <v>0</v>
      </c>
      <c r="E9" s="4"/>
      <c r="F9" s="4"/>
      <c r="G9" s="4"/>
    </row>
    <row r="10" spans="1:7" x14ac:dyDescent="0.2">
      <c r="A10" s="20" t="s">
        <v>2</v>
      </c>
      <c r="E10" s="4"/>
      <c r="F10" s="4"/>
      <c r="G10" s="4"/>
    </row>
    <row r="11" spans="1:7" x14ac:dyDescent="0.2">
      <c r="A11" s="21" t="s">
        <v>6</v>
      </c>
      <c r="E11" s="4"/>
      <c r="F11" s="4"/>
      <c r="G11" s="4"/>
    </row>
    <row r="12" spans="1:7" x14ac:dyDescent="0.2">
      <c r="A12" s="20" t="s">
        <v>18</v>
      </c>
      <c r="E12" s="4"/>
      <c r="F12" s="4"/>
      <c r="G12" s="4"/>
    </row>
    <row r="13" spans="1:7" x14ac:dyDescent="0.2">
      <c r="A13" s="20" t="s">
        <v>22</v>
      </c>
      <c r="E13" s="4"/>
      <c r="F13" s="4"/>
      <c r="G13" s="4"/>
    </row>
    <row r="14" spans="1:7" x14ac:dyDescent="0.2">
      <c r="A14" s="83" t="s">
        <v>68</v>
      </c>
      <c r="E14" s="4"/>
      <c r="F14" s="4"/>
      <c r="G14" s="4"/>
    </row>
    <row r="15" spans="1:7" x14ac:dyDescent="0.2">
      <c r="A15" s="83" t="s">
        <v>69</v>
      </c>
      <c r="E15" s="4"/>
      <c r="F15" s="4"/>
      <c r="G15" s="4"/>
    </row>
    <row r="16" spans="1:7" x14ac:dyDescent="0.2">
      <c r="A16" s="83" t="s">
        <v>71</v>
      </c>
      <c r="B16" s="26"/>
      <c r="E16" s="26"/>
      <c r="F16" s="4"/>
      <c r="G16" s="4"/>
    </row>
    <row r="17" spans="1:256" s="25" customFormat="1" x14ac:dyDescent="0.2">
      <c r="A17" s="24" t="s">
        <v>19</v>
      </c>
      <c r="B17" s="26" t="s">
        <v>50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256" s="25" customFormat="1" x14ac:dyDescent="0.2">
      <c r="A18" s="24" t="s">
        <v>20</v>
      </c>
      <c r="B18" s="58"/>
      <c r="C18" s="58"/>
      <c r="D18" s="58"/>
      <c r="E18" s="58"/>
      <c r="F18" s="58"/>
      <c r="G18" s="26"/>
      <c r="H18" s="26"/>
      <c r="I18" s="26"/>
      <c r="J18" s="26"/>
      <c r="K18" s="26"/>
      <c r="L18" s="26"/>
      <c r="M18" s="26"/>
      <c r="IV18" s="26"/>
    </row>
    <row r="19" spans="1:256" x14ac:dyDescent="0.2">
      <c r="B19" s="26"/>
      <c r="E19" s="4"/>
      <c r="F19" s="63"/>
      <c r="G19" s="26"/>
    </row>
    <row r="20" spans="1:256" x14ac:dyDescent="0.2">
      <c r="B20" s="26"/>
      <c r="E20" s="63"/>
      <c r="F20" s="63"/>
      <c r="G20" s="26"/>
    </row>
    <row r="21" spans="1:256" x14ac:dyDescent="0.2">
      <c r="E21" s="63"/>
      <c r="F21" s="63"/>
      <c r="G21" s="4"/>
    </row>
    <row r="22" spans="1:256" x14ac:dyDescent="0.2">
      <c r="E22" s="63"/>
      <c r="F22" s="63"/>
      <c r="G22" s="4"/>
    </row>
    <row r="23" spans="1:256" ht="38.25" x14ac:dyDescent="0.2">
      <c r="A23" s="22" t="s">
        <v>13</v>
      </c>
      <c r="B23" s="23" t="s">
        <v>57</v>
      </c>
      <c r="E23" s="4"/>
      <c r="F23" s="4"/>
      <c r="G23" s="4"/>
    </row>
    <row r="24" spans="1:256" ht="38.25" x14ac:dyDescent="0.2">
      <c r="A24" s="22" t="s">
        <v>14</v>
      </c>
      <c r="B24" s="23" t="s">
        <v>60</v>
      </c>
      <c r="E24" s="4"/>
      <c r="F24" s="4"/>
      <c r="G24" s="4"/>
    </row>
    <row r="25" spans="1:256" ht="38.25" x14ac:dyDescent="0.2">
      <c r="A25" s="22" t="s">
        <v>15</v>
      </c>
      <c r="B25" s="58" t="s">
        <v>67</v>
      </c>
      <c r="C25" s="10"/>
      <c r="E25" s="4"/>
      <c r="F25" s="4"/>
      <c r="G25" s="4"/>
    </row>
    <row r="26" spans="1:256" ht="25.5" x14ac:dyDescent="0.2">
      <c r="A26" s="22" t="s">
        <v>16</v>
      </c>
      <c r="B26" s="23" t="s">
        <v>25</v>
      </c>
      <c r="E26" s="4"/>
      <c r="F26" s="4"/>
      <c r="G26" s="4"/>
    </row>
    <row r="27" spans="1:256" ht="25.5" x14ac:dyDescent="0.2">
      <c r="A27" s="22" t="s">
        <v>28</v>
      </c>
      <c r="B27" s="62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2022-06-08T18:26:27Z</cp:lastPrinted>
  <dcterms:created xsi:type="dcterms:W3CDTF">2006-04-18T17:38:46Z</dcterms:created>
  <dcterms:modified xsi:type="dcterms:W3CDTF">2022-06-09T12:50:31Z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