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89-23 - Eventual  Locação de Espaço Para Cirurgias Gerais - SMS\"/>
    </mc:Choice>
  </mc:AlternateContent>
  <xr:revisionPtr revIDLastSave="0" documentId="13_ncr:1_{8603C23C-A584-4269-A129-0F9BABB7B765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Preços'!$A$11:$G$19</definedName>
    <definedName name="_Hlk126937722" localSheetId="1">Dados!$B$3</definedName>
    <definedName name="_Hlk90375590" localSheetId="1">Dados!$B$3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4" i="1"/>
  <c r="D25" i="1"/>
  <c r="D26" i="1"/>
  <c r="D27" i="1"/>
  <c r="D28" i="1"/>
  <c r="D22" i="1"/>
  <c r="C29" i="1"/>
  <c r="E6" i="1"/>
  <c r="G13" i="1"/>
  <c r="F15" i="1" s="1"/>
  <c r="A4" i="1"/>
  <c r="A18" i="1"/>
  <c r="A19" i="1"/>
  <c r="A17" i="1"/>
  <c r="A16" i="1"/>
  <c r="A6" i="1"/>
  <c r="A5" i="1"/>
  <c r="A3" i="1"/>
  <c r="D29" i="1" l="1"/>
</calcChain>
</file>

<file path=xl/sharedStrings.xml><?xml version="1.0" encoding="utf-8"?>
<sst xmlns="http://schemas.openxmlformats.org/spreadsheetml/2006/main" count="72" uniqueCount="68">
  <si>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</si>
  <si>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</si>
  <si>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</si>
  <si>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</si>
  <si>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</si>
  <si>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</si>
  <si>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</si>
  <si>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</si>
  <si>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</si>
  <si>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</si>
  <si>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</si>
  <si>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</si>
  <si>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</si>
  <si>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</si>
  <si>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</si>
  <si>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</si>
  <si>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</si>
  <si>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</si>
  <si>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</si>
  <si>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</si>
  <si>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</si>
  <si>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</si>
  <si>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</si>
  <si>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</si>
  <si>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</si>
  <si>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</si>
  <si>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</si>
  <si>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</si>
  <si>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</si>
  <si>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</si>
  <si>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Publicação:</t>
  </si>
  <si>
    <t>Prazo:</t>
  </si>
  <si>
    <t>A</t>
  </si>
  <si>
    <t xml:space="preserve"> VALOR UNITÁRIO </t>
  </si>
  <si>
    <t>A1</t>
  </si>
  <si>
    <t>A2</t>
  </si>
  <si>
    <t>A3</t>
  </si>
  <si>
    <t>A4</t>
  </si>
  <si>
    <t>A5</t>
  </si>
  <si>
    <t>DESPESAS OPERACIONAIS (CUSTOS ADMINISTRATIVOS)</t>
  </si>
  <si>
    <t>B</t>
  </si>
  <si>
    <t>VALOR DOS IMPOSTOS E CONTRIBUIÇÕES</t>
  </si>
  <si>
    <t>C</t>
  </si>
  <si>
    <t xml:space="preserve">LUCRO </t>
  </si>
  <si>
    <t>D</t>
  </si>
  <si>
    <t>MENOR PREÇO</t>
  </si>
  <si>
    <t>VALOR TOTAL</t>
  </si>
  <si>
    <t>VALOR EM R$ ( D = A + B + C )</t>
  </si>
  <si>
    <t>Representante:</t>
  </si>
  <si>
    <t>CPF:</t>
  </si>
  <si>
    <t>Enquadramento:</t>
  </si>
  <si>
    <t>Homologação: __/__/2023</t>
  </si>
  <si>
    <t>Previsão Publicação: __/__/2023</t>
  </si>
  <si>
    <t>Prazo da Ata: A contar da sua assinatura para um período de 06 meses.</t>
  </si>
  <si>
    <t>Sec. Saúde</t>
  </si>
  <si>
    <t>O serviço médico cirúrgico será prestado pelo requerente, durante o período de reparo no telhado do nosocômio Municipal Dr. João Pereira Martins.</t>
  </si>
  <si>
    <t>Tendo em vista manter a assistência médica cirúrgica e objetivando evitar agravos irreparáveis aos pacientes, a distância não poderá ser superior a 150 km do nosocômio municipal.</t>
  </si>
  <si>
    <t>DESPESAS HOSPITALARES</t>
  </si>
  <si>
    <t>HONORÁRIOS PROFISSIONAIS</t>
  </si>
  <si>
    <t>MEDICAMENTOS E MATERIAIS NECESSÁRIOS</t>
  </si>
  <si>
    <t>OUTRAS (ESPECIFICAR):</t>
  </si>
  <si>
    <t>Locação do espaço estrutural (centro cirúrgicos e enfermarias cirúrgicas) emergencial para realização de cirurgias gerais, bem como, o serviço de enfermagem, suporte medicamentoso, de insumos/correlatos e gases medicinais para os pacientes que vierem a utilizar do serviço contratado</t>
  </si>
  <si>
    <t>SRV</t>
  </si>
  <si>
    <t>PREGÃO ELETRÔNICO Nº 089/2023</t>
  </si>
  <si>
    <t>PROCESSO ADMINISTRATIVO N° 1547/2023 de 02/05/2023</t>
  </si>
  <si>
    <t>EVENTUAL CONTRATAÇÃO DE SERVIÇO DE LOCAÇÃO DE ESPAÇO PARA CIRURGIAS GERAIS - SRP</t>
  </si>
  <si>
    <t>O pagamento do objeto de que trata o PREGÃO ELETRÔNICO 089/2023, será efetuado pela Tesouraria da Secretaria Municipal de Saúde de Sumidouro.</t>
  </si>
  <si>
    <t>Abertura das Propostas: 22/06/2023,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</si>
</sst>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7.5"/>
      <name val="Arial"/>
      <family val="2"/>
    </font>
    <font>
      <sz val="7.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wrapText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right" wrapText="1"/>
    </xf>
    <xf numFmtId="166" fontId="16" fillId="8" borderId="1" xfId="1" applyFont="1" applyFill="1" applyBorder="1" applyAlignment="1">
      <alignment horizontal="center" vertical="center" wrapText="1"/>
    </xf>
    <xf numFmtId="166" fontId="16" fillId="3" borderId="1" xfId="1" applyFont="1" applyFill="1" applyBorder="1" applyAlignment="1">
      <alignment horizontal="center" vertical="center" wrapText="1"/>
    </xf>
    <xf numFmtId="0" fontId="0" fillId="9" borderId="5" xfId="0" applyFill="1" applyBorder="1"/>
    <xf numFmtId="166" fontId="16" fillId="10" borderId="1" xfId="1" applyFont="1" applyFill="1" applyBorder="1" applyAlignment="1" applyProtection="1">
      <alignment horizontal="center" vertical="center" wrapText="1"/>
      <protection locked="0"/>
    </xf>
    <xf numFmtId="16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167" fontId="7" fillId="0" borderId="2" xfId="0" applyNumberFormat="1" applyFont="1" applyBorder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left"/>
      <protection locked="0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8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10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1" xfId="0" applyFont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11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3</xdr:col>
      <xdr:colOff>768630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E4A08607-3F55-708B-8BC3-D47914623785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53" name="Picture 2" descr="brasãoGIF_300dpi">
          <a:extLst>
            <a:ext uri="{FF2B5EF4-FFF2-40B4-BE49-F238E27FC236}">
              <a16:creationId xmlns:a16="http://schemas.microsoft.com/office/drawing/2014/main" id="{9D4CB4C0-90A2-C17D-0DBE-C4774CD2E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285750</xdr:rowOff>
    </xdr:from>
    <xdr:to>
      <xdr:col>6</xdr:col>
      <xdr:colOff>590550</xdr:colOff>
      <xdr:row>3</xdr:row>
      <xdr:rowOff>76200</xdr:rowOff>
    </xdr:to>
    <xdr:grpSp>
      <xdr:nvGrpSpPr>
        <xdr:cNvPr id="1154" name="Group 60">
          <a:extLst>
            <a:ext uri="{FF2B5EF4-FFF2-40B4-BE49-F238E27FC236}">
              <a16:creationId xmlns:a16="http://schemas.microsoft.com/office/drawing/2014/main" id="{3AC61B5F-CE2A-AFFC-FEC6-1B156D908DBA}"/>
            </a:ext>
          </a:extLst>
        </xdr:cNvPr>
        <xdr:cNvGrpSpPr>
          <a:grpSpLocks/>
        </xdr:cNvGrpSpPr>
      </xdr:nvGrpSpPr>
      <xdr:grpSpPr bwMode="auto">
        <a:xfrm>
          <a:off x="5320748" y="285750"/>
          <a:ext cx="1796498" cy="867189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17F0C4E4-E0CC-3ECD-3D4C-FF53BC1BCB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A3024E2B-E06A-BA66-ABD8-4B8226EA8F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1547/23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29"/>
  <sheetViews>
    <sheetView tabSelected="1" zoomScale="115" zoomScaleNormal="115" zoomScaleSheetLayoutView="100" workbookViewId="0">
      <selection activeCell="F13" sqref="F13"/>
    </sheetView>
  </sheetViews>
  <sheetFormatPr defaultRowHeight="12.75" x14ac:dyDescent="0.2"/>
  <cols>
    <col min="1" max="1" width="4.5703125" style="1" customWidth="1"/>
    <col min="2" max="2" width="49.85546875" style="2" customWidth="1"/>
    <col min="3" max="3" width="10.85546875" style="1" customWidth="1"/>
    <col min="4" max="4" width="12.28515625" style="1" customWidth="1"/>
    <col min="5" max="6" width="10.140625" style="13" customWidth="1"/>
    <col min="7" max="7" width="10.140625" style="11" customWidth="1"/>
    <col min="8" max="8" width="11.85546875" style="37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6"/>
    </row>
    <row r="2" spans="1:11" x14ac:dyDescent="0.2">
      <c r="A2" s="70" t="s">
        <v>19</v>
      </c>
      <c r="B2" s="70"/>
      <c r="C2" s="70"/>
      <c r="D2" s="70"/>
      <c r="E2" s="70"/>
      <c r="F2" s="70"/>
      <c r="G2" s="70"/>
    </row>
    <row r="3" spans="1:11" x14ac:dyDescent="0.2">
      <c r="A3" s="70" t="str">
        <f>UPPER(Dados!B1&amp;"  -  "&amp;Dados!B4)</f>
        <v>PREGÃO ELETRÔNICO Nº 089/2023  -  ABERTURA DAS PROPOSTAS: 22/06/2023, ÀS 10:00HS</v>
      </c>
      <c r="B3" s="70"/>
      <c r="C3" s="70"/>
      <c r="D3" s="70"/>
      <c r="E3" s="70"/>
      <c r="F3" s="70"/>
      <c r="G3" s="70"/>
    </row>
    <row r="4" spans="1:11" x14ac:dyDescent="0.2">
      <c r="A4" s="71" t="str">
        <f>Dados!B3</f>
        <v>EVENTUAL CONTRATAÇÃO DE SERVIÇO DE LOCAÇÃO DE ESPAÇO PARA CIRURGIAS GERAIS - SRP</v>
      </c>
      <c r="B4" s="71"/>
      <c r="C4" s="71"/>
      <c r="D4" s="71"/>
      <c r="E4" s="71"/>
      <c r="F4" s="71"/>
      <c r="G4" s="71"/>
    </row>
    <row r="5" spans="1:11" x14ac:dyDescent="0.2">
      <c r="A5" s="70" t="str">
        <f>Dados!B2</f>
        <v>PROCESSO ADMINISTRATIVO N° 1547/2023 de 02/05/2023</v>
      </c>
      <c r="B5" s="70"/>
      <c r="C5" s="70"/>
      <c r="D5" s="70"/>
      <c r="E5" s="70"/>
      <c r="F5" s="70"/>
      <c r="G5" s="70"/>
    </row>
    <row r="6" spans="1:11" x14ac:dyDescent="0.2">
      <c r="A6" s="49" t="str">
        <f>Dados!B7</f>
        <v>MENOR PREÇO</v>
      </c>
      <c r="B6" s="49"/>
      <c r="C6" s="68" t="s">
        <v>29</v>
      </c>
      <c r="D6" s="68"/>
      <c r="E6" s="69">
        <f>Dados!B8</f>
        <v>356000.4</v>
      </c>
      <c r="F6" s="69"/>
      <c r="G6" s="49"/>
    </row>
    <row r="7" spans="1:11" ht="2.25" customHeight="1" x14ac:dyDescent="0.2">
      <c r="A7" s="6"/>
      <c r="B7" s="6"/>
      <c r="C7" s="6"/>
      <c r="D7" s="6"/>
      <c r="E7" s="14"/>
      <c r="F7" s="14"/>
      <c r="G7" s="10"/>
    </row>
    <row r="8" spans="1:11" s="8" customFormat="1" ht="12" customHeight="1" x14ac:dyDescent="0.2">
      <c r="A8" s="15" t="s">
        <v>0</v>
      </c>
      <c r="B8" s="73"/>
      <c r="C8" s="73"/>
      <c r="D8" s="73"/>
      <c r="E8" s="73"/>
      <c r="F8" s="73"/>
      <c r="G8" s="73"/>
      <c r="H8" s="38"/>
    </row>
    <row r="9" spans="1:11" s="8" customFormat="1" ht="12" customHeight="1" x14ac:dyDescent="0.2">
      <c r="A9" s="15" t="s">
        <v>1</v>
      </c>
      <c r="B9" s="74"/>
      <c r="C9" s="74"/>
      <c r="D9" s="74"/>
      <c r="E9" s="74"/>
      <c r="F9" s="74"/>
      <c r="G9" s="74"/>
      <c r="H9" s="38"/>
    </row>
    <row r="10" spans="1:11" s="8" customFormat="1" ht="12" customHeight="1" x14ac:dyDescent="0.2">
      <c r="A10" s="15" t="s">
        <v>2</v>
      </c>
      <c r="B10" s="64"/>
      <c r="C10" s="26" t="s">
        <v>8</v>
      </c>
      <c r="D10" s="79"/>
      <c r="E10" s="79"/>
      <c r="F10" s="79"/>
      <c r="G10" s="79"/>
      <c r="H10" s="38"/>
    </row>
    <row r="11" spans="1:11" ht="4.5" customHeight="1" x14ac:dyDescent="0.2">
      <c r="A11" s="3"/>
      <c r="B11" s="28"/>
      <c r="C11" s="28"/>
      <c r="D11" s="28"/>
      <c r="E11" s="47"/>
      <c r="F11" s="29"/>
      <c r="G11" s="30"/>
    </row>
    <row r="12" spans="1:11" s="8" customFormat="1" ht="22.5" x14ac:dyDescent="0.2">
      <c r="A12" s="31" t="s">
        <v>3</v>
      </c>
      <c r="B12" s="31" t="s">
        <v>4</v>
      </c>
      <c r="C12" s="31" t="s">
        <v>5</v>
      </c>
      <c r="D12" s="31" t="s">
        <v>6</v>
      </c>
      <c r="E12" s="43" t="s">
        <v>25</v>
      </c>
      <c r="F12" s="43" t="s">
        <v>26</v>
      </c>
      <c r="G12" s="31" t="s">
        <v>7</v>
      </c>
      <c r="H12" s="38"/>
    </row>
    <row r="13" spans="1:11" s="8" customFormat="1" ht="56.25" x14ac:dyDescent="0.2">
      <c r="A13" s="46">
        <v>1</v>
      </c>
      <c r="B13" s="67" t="s">
        <v>61</v>
      </c>
      <c r="C13" s="32" t="s">
        <v>62</v>
      </c>
      <c r="D13" s="46">
        <v>120</v>
      </c>
      <c r="E13" s="48">
        <v>2966.67</v>
      </c>
      <c r="F13" s="63"/>
      <c r="G13" s="33" t="str">
        <f>IF(F13="","",IF(ISTEXT(F13),"NC",F13*D13))</f>
        <v/>
      </c>
      <c r="H13" s="38"/>
      <c r="K13" s="7"/>
    </row>
    <row r="14" spans="1:11" s="27" customFormat="1" ht="9" x14ac:dyDescent="0.2">
      <c r="A14" s="34"/>
      <c r="E14" s="44"/>
      <c r="F14" s="75" t="s">
        <v>27</v>
      </c>
      <c r="G14" s="76"/>
      <c r="H14" s="39"/>
    </row>
    <row r="15" spans="1:11" ht="14.25" customHeight="1" x14ac:dyDescent="0.2">
      <c r="F15" s="77" t="str">
        <f>IF(SUM(G13:G13)=0,"",SUM(G13:G13))</f>
        <v/>
      </c>
      <c r="G15" s="78"/>
      <c r="H15" s="40"/>
    </row>
    <row r="16" spans="1:11" s="35" customFormat="1" ht="9" x14ac:dyDescent="0.2">
      <c r="A16" s="72" t="str">
        <f>" - "&amp;Dados!B23</f>
        <v xml:space="preserve"> - O serviço médico cirúrgico será prestado pelo requerente, durante o período de reparo no telhado do nosocômio Municipal Dr. João Pereira Martins.</v>
      </c>
      <c r="B16" s="72"/>
      <c r="C16" s="72"/>
      <c r="D16" s="72"/>
      <c r="E16" s="72"/>
      <c r="F16" s="72"/>
      <c r="G16" s="72"/>
      <c r="H16" s="41"/>
    </row>
    <row r="17" spans="1:8" s="35" customFormat="1" ht="20.25" customHeight="1" x14ac:dyDescent="0.2">
      <c r="A17" s="72" t="str">
        <f>" - "&amp;Dados!B24</f>
        <v xml:space="preserve"> - Tendo em vista manter a assistência médica cirúrgica e objetivando evitar agravos irreparáveis aos pacientes, a distância não poderá ser superior a 150 km do nosocômio municipal.</v>
      </c>
      <c r="B17" s="72"/>
      <c r="C17" s="72"/>
      <c r="D17" s="72"/>
      <c r="E17" s="72"/>
      <c r="F17" s="72"/>
      <c r="G17" s="72"/>
      <c r="H17" s="41"/>
    </row>
    <row r="18" spans="1:8" s="35" customFormat="1" ht="9" x14ac:dyDescent="0.2">
      <c r="A18" s="72" t="str">
        <f>" - "&amp;Dados!B25</f>
        <v xml:space="preserve"> - O pagamento do objeto de que trata o PREGÃO ELETRÔNICO 089/2023, será efetuado pela Tesouraria da Secretaria Municipal de Saúde de Sumidouro.</v>
      </c>
      <c r="B18" s="72"/>
      <c r="C18" s="72"/>
      <c r="D18" s="72"/>
      <c r="E18" s="72"/>
      <c r="F18" s="72"/>
      <c r="G18" s="72"/>
      <c r="H18" s="41"/>
    </row>
    <row r="19" spans="1:8" s="27" customFormat="1" ht="9" x14ac:dyDescent="0.2">
      <c r="A19" s="72" t="str">
        <f>" - "&amp;Dados!B26</f>
        <v xml:space="preserve"> - Proposta válida por 60 (sessenta) dias</v>
      </c>
      <c r="B19" s="72"/>
      <c r="C19" s="72"/>
      <c r="D19" s="72"/>
      <c r="E19" s="72"/>
      <c r="F19" s="72"/>
      <c r="G19" s="72"/>
      <c r="H19" s="39"/>
    </row>
    <row r="20" spans="1:8" x14ac:dyDescent="0.2">
      <c r="H20" s="42"/>
    </row>
    <row r="21" spans="1:8" ht="18" x14ac:dyDescent="0.2">
      <c r="A21" s="51" t="s">
        <v>32</v>
      </c>
      <c r="B21" s="51" t="s">
        <v>4</v>
      </c>
      <c r="C21" s="52" t="s">
        <v>33</v>
      </c>
      <c r="D21" s="53" t="s">
        <v>46</v>
      </c>
      <c r="H21" s="42"/>
    </row>
    <row r="22" spans="1:8" x14ac:dyDescent="0.15">
      <c r="A22" s="54" t="s">
        <v>34</v>
      </c>
      <c r="B22" s="55" t="s">
        <v>57</v>
      </c>
      <c r="C22" s="62"/>
      <c r="D22" s="59">
        <f>C22*$D$13</f>
        <v>0</v>
      </c>
      <c r="H22" s="42"/>
    </row>
    <row r="23" spans="1:8" x14ac:dyDescent="0.15">
      <c r="A23" s="54" t="s">
        <v>35</v>
      </c>
      <c r="B23" s="55" t="s">
        <v>58</v>
      </c>
      <c r="C23" s="62"/>
      <c r="D23" s="59">
        <f t="shared" ref="D23:D28" si="0">C23*$D$13</f>
        <v>0</v>
      </c>
      <c r="H23" s="42"/>
    </row>
    <row r="24" spans="1:8" x14ac:dyDescent="0.15">
      <c r="A24" s="54" t="s">
        <v>36</v>
      </c>
      <c r="B24" s="55" t="s">
        <v>39</v>
      </c>
      <c r="C24" s="62"/>
      <c r="D24" s="59">
        <f t="shared" si="0"/>
        <v>0</v>
      </c>
      <c r="H24" s="42"/>
    </row>
    <row r="25" spans="1:8" x14ac:dyDescent="0.15">
      <c r="A25" s="54" t="s">
        <v>37</v>
      </c>
      <c r="B25" s="55" t="s">
        <v>59</v>
      </c>
      <c r="C25" s="62"/>
      <c r="D25" s="59">
        <f t="shared" si="0"/>
        <v>0</v>
      </c>
      <c r="H25" s="42"/>
    </row>
    <row r="26" spans="1:8" ht="12.75" customHeight="1" x14ac:dyDescent="0.15">
      <c r="A26" s="54" t="s">
        <v>38</v>
      </c>
      <c r="B26" s="55" t="s">
        <v>60</v>
      </c>
      <c r="C26" s="62"/>
      <c r="D26" s="59">
        <f t="shared" si="0"/>
        <v>0</v>
      </c>
      <c r="G26" s="1"/>
    </row>
    <row r="27" spans="1:8" x14ac:dyDescent="0.15">
      <c r="A27" s="56" t="s">
        <v>40</v>
      </c>
      <c r="B27" s="57" t="s">
        <v>41</v>
      </c>
      <c r="C27" s="62"/>
      <c r="D27" s="59">
        <f t="shared" si="0"/>
        <v>0</v>
      </c>
      <c r="G27" s="1"/>
    </row>
    <row r="28" spans="1:8" x14ac:dyDescent="0.15">
      <c r="A28" s="56" t="s">
        <v>42</v>
      </c>
      <c r="B28" s="57" t="s">
        <v>43</v>
      </c>
      <c r="C28" s="62"/>
      <c r="D28" s="59">
        <f t="shared" si="0"/>
        <v>0</v>
      </c>
      <c r="G28" s="1"/>
    </row>
    <row r="29" spans="1:8" x14ac:dyDescent="0.15">
      <c r="A29" s="56" t="s">
        <v>44</v>
      </c>
      <c r="B29" s="58" t="s">
        <v>47</v>
      </c>
      <c r="C29" s="60">
        <f>SUM(C22:C28)</f>
        <v>0</v>
      </c>
      <c r="D29" s="60">
        <f>SUM(D22:D28)</f>
        <v>0</v>
      </c>
      <c r="G29" s="1"/>
    </row>
  </sheetData>
  <sheetProtection algorithmName="SHA-512" hashValue="Q3+rQmie05STmzB2BrRNugZ+GHIgvROFcxEPsLEafPQLX6QmEfjcPU4JU4VYc0io2/BwHcQKD4bRomxr3WTMxw==" saltValue="Z2S2AVNf53WYcUAiyDQ6eQ==" spinCount="100000" sheet="1" objects="1" scenarios="1"/>
  <autoFilter ref="A11:G19" xr:uid="{00000000-0009-0000-0000-000000000000}"/>
  <mergeCells count="15">
    <mergeCell ref="A16:G16"/>
    <mergeCell ref="A17:G17"/>
    <mergeCell ref="A18:G18"/>
    <mergeCell ref="B8:G8"/>
    <mergeCell ref="A19:G19"/>
    <mergeCell ref="B9:G9"/>
    <mergeCell ref="F14:G14"/>
    <mergeCell ref="F15:G15"/>
    <mergeCell ref="D10:G10"/>
    <mergeCell ref="C6:D6"/>
    <mergeCell ref="E6:F6"/>
    <mergeCell ref="A2:G2"/>
    <mergeCell ref="A3:G3"/>
    <mergeCell ref="A4:G4"/>
    <mergeCell ref="A5:G5"/>
  </mergeCells>
  <phoneticPr fontId="0" type="noConversion"/>
  <conditionalFormatting sqref="F14">
    <cfRule type="expression" dxfId="10" priority="2" stopIfTrue="1">
      <formula>IF($J14="Empate",IF(H14=1,TRUE(),FALSE()),FALSE())</formula>
    </cfRule>
    <cfRule type="expression" dxfId="9" priority="3" stopIfTrue="1">
      <formula>IF(H14="&gt;",FALSE(),IF(H14&gt;0,TRUE(),FALSE()))</formula>
    </cfRule>
    <cfRule type="expression" dxfId="8" priority="4" stopIfTrue="1">
      <formula>IF(H14="&gt;",TRUE(),FALSE())</formula>
    </cfRule>
  </conditionalFormatting>
  <conditionalFormatting sqref="F15">
    <cfRule type="expression" dxfId="7" priority="5" stopIfTrue="1">
      <formula>IF($J14="OK",IF(H14=1,TRUE(),FALSE()),FALSE())</formula>
    </cfRule>
    <cfRule type="expression" dxfId="6" priority="6" stopIfTrue="1">
      <formula>IF($J14="Empate",IF(H14=1,TRUE(),FALSE()),FALSE())</formula>
    </cfRule>
    <cfRule type="expression" dxfId="5" priority="7" stopIfTrue="1">
      <formula>IF($J14="Empate",IF(H14=2,TRUE(),FALSE()),FALSE())</formula>
    </cfRule>
  </conditionalFormatting>
  <conditionalFormatting sqref="F13">
    <cfRule type="cellIs" dxfId="4" priority="12" stopIfTrue="1" operator="equal">
      <formula>""</formula>
    </cfRule>
  </conditionalFormatting>
  <conditionalFormatting sqref="D13">
    <cfRule type="expression" priority="13" stopIfTrue="1">
      <formula>$A13</formula>
    </cfRule>
  </conditionalFormatting>
  <conditionalFormatting sqref="B10">
    <cfRule type="cellIs" dxfId="3" priority="9" stopIfTrue="1" operator="equal">
      <formula>$G$1</formula>
    </cfRule>
  </conditionalFormatting>
  <conditionalFormatting sqref="B8:G9">
    <cfRule type="cellIs" dxfId="2" priority="10" stopIfTrue="1" operator="equal">
      <formula>$J$1</formula>
    </cfRule>
  </conditionalFormatting>
  <conditionalFormatting sqref="D10:G10">
    <cfRule type="cellIs" dxfId="1" priority="25" stopIfTrue="1" operator="equal">
      <formula>$E$1</formula>
    </cfRule>
  </conditionalFormatting>
  <conditionalFormatting sqref="G13">
    <cfRule type="expression" dxfId="0" priority="26" stopIfTrue="1">
      <formula>IF(ISTEXT(F13),FALSE(),IF(F13&gt;E13,TRUE(),FALSE()))</formula>
    </cfRule>
  </conditionalFormatting>
  <conditionalFormatting sqref="A13:B13">
    <cfRule type="expression" priority="1" stopIfTrue="1">
      <formula>$A13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89" fitToHeight="20" orientation="portrait" horizontalDpi="4294967295" verticalDpi="4294967295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4" sqref="B4"/>
    </sheetView>
  </sheetViews>
  <sheetFormatPr defaultRowHeight="12.75" x14ac:dyDescent="0.2"/>
  <cols>
    <col min="1" max="1" width="15.140625" customWidth="1"/>
    <col min="2" max="2" width="51.85546875" customWidth="1"/>
    <col min="3" max="3" width="37.140625" customWidth="1"/>
    <col min="4" max="5" width="27.140625" customWidth="1"/>
    <col min="6" max="7" width="20.42578125" customWidth="1"/>
    <col min="8" max="9" width="19.28515625" customWidth="1"/>
    <col min="10" max="13" width="14.5703125" customWidth="1"/>
    <col min="14" max="15" width="9.28515625" customWidth="1"/>
  </cols>
  <sheetData>
    <row r="1" spans="1:7" x14ac:dyDescent="0.2">
      <c r="A1" s="16" t="s">
        <v>9</v>
      </c>
      <c r="B1" s="65" t="s">
        <v>63</v>
      </c>
      <c r="E1" s="4"/>
      <c r="F1" s="4"/>
      <c r="G1" s="4"/>
    </row>
    <row r="2" spans="1:7" x14ac:dyDescent="0.2">
      <c r="A2" s="16" t="s">
        <v>10</v>
      </c>
      <c r="B2" s="65" t="s">
        <v>64</v>
      </c>
      <c r="E2" s="4"/>
      <c r="F2" s="4"/>
      <c r="G2" s="4"/>
    </row>
    <row r="3" spans="1:7" x14ac:dyDescent="0.2">
      <c r="A3" s="16" t="s">
        <v>11</v>
      </c>
      <c r="B3" s="65" t="s">
        <v>65</v>
      </c>
      <c r="C3" s="5"/>
      <c r="E3" s="4"/>
      <c r="F3" s="4"/>
      <c r="G3" s="4"/>
    </row>
    <row r="4" spans="1:7" x14ac:dyDescent="0.2">
      <c r="A4" s="16" t="s">
        <v>12</v>
      </c>
      <c r="B4" s="65" t="s">
        <v>67</v>
      </c>
      <c r="C4" s="5"/>
      <c r="E4" s="4"/>
      <c r="F4" s="4"/>
      <c r="G4" s="4"/>
    </row>
    <row r="5" spans="1:7" x14ac:dyDescent="0.2">
      <c r="A5" s="16" t="s">
        <v>13</v>
      </c>
      <c r="B5" s="5" t="s">
        <v>51</v>
      </c>
      <c r="C5" s="5"/>
      <c r="E5" s="4"/>
      <c r="F5" s="4"/>
      <c r="G5" s="4"/>
    </row>
    <row r="6" spans="1:7" x14ac:dyDescent="0.2">
      <c r="A6" s="16" t="s">
        <v>30</v>
      </c>
      <c r="B6" s="12" t="s">
        <v>52</v>
      </c>
      <c r="C6" s="5"/>
      <c r="E6" s="4"/>
      <c r="F6" s="4"/>
      <c r="G6" s="4"/>
    </row>
    <row r="7" spans="1:7" x14ac:dyDescent="0.2">
      <c r="A7" s="16" t="s">
        <v>14</v>
      </c>
      <c r="B7" s="5" t="s">
        <v>45</v>
      </c>
      <c r="C7" s="5"/>
      <c r="E7" s="4"/>
      <c r="F7" s="4"/>
      <c r="G7" s="4"/>
    </row>
    <row r="8" spans="1:7" x14ac:dyDescent="0.2">
      <c r="A8" s="25" t="s">
        <v>23</v>
      </c>
      <c r="B8" s="45">
        <v>356000.4</v>
      </c>
      <c r="C8" s="5"/>
      <c r="E8" s="4"/>
      <c r="F8" s="4"/>
      <c r="G8" s="4"/>
    </row>
    <row r="9" spans="1:7" x14ac:dyDescent="0.2">
      <c r="A9" s="17" t="s">
        <v>0</v>
      </c>
      <c r="E9" s="4"/>
      <c r="F9" s="4"/>
      <c r="G9" s="4"/>
    </row>
    <row r="10" spans="1:7" x14ac:dyDescent="0.2">
      <c r="A10" s="18" t="s">
        <v>2</v>
      </c>
      <c r="E10" s="4"/>
      <c r="F10" s="4"/>
      <c r="G10" s="4"/>
    </row>
    <row r="11" spans="1:7" x14ac:dyDescent="0.2">
      <c r="A11" s="19" t="s">
        <v>8</v>
      </c>
      <c r="E11" s="4"/>
      <c r="F11" s="4"/>
      <c r="G11" s="4"/>
    </row>
    <row r="12" spans="1:7" x14ac:dyDescent="0.2">
      <c r="A12" s="18" t="s">
        <v>20</v>
      </c>
      <c r="E12" s="4"/>
      <c r="F12" s="4"/>
      <c r="G12" s="4"/>
    </row>
    <row r="13" spans="1:7" x14ac:dyDescent="0.2">
      <c r="A13" s="18" t="s">
        <v>24</v>
      </c>
      <c r="E13" s="4"/>
      <c r="F13" s="4"/>
      <c r="G13" s="4"/>
    </row>
    <row r="14" spans="1:7" x14ac:dyDescent="0.2">
      <c r="A14" s="61" t="s">
        <v>48</v>
      </c>
      <c r="E14" s="4"/>
      <c r="F14" s="4"/>
      <c r="G14" s="4"/>
    </row>
    <row r="15" spans="1:7" x14ac:dyDescent="0.2">
      <c r="A15" s="61" t="s">
        <v>49</v>
      </c>
      <c r="E15" s="4"/>
      <c r="F15" s="4"/>
      <c r="G15" s="4"/>
    </row>
    <row r="16" spans="1:7" x14ac:dyDescent="0.2">
      <c r="A16" s="61" t="s">
        <v>50</v>
      </c>
      <c r="B16" s="24"/>
      <c r="E16" s="24"/>
      <c r="F16" s="4"/>
      <c r="G16" s="4"/>
    </row>
    <row r="17" spans="1:256" s="23" customFormat="1" x14ac:dyDescent="0.2">
      <c r="A17" s="22" t="s">
        <v>21</v>
      </c>
      <c r="B17" s="24" t="s">
        <v>54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256" s="23" customFormat="1" x14ac:dyDescent="0.2">
      <c r="A18" s="22" t="s">
        <v>22</v>
      </c>
      <c r="B18" s="12"/>
      <c r="C18" s="12"/>
      <c r="D18" s="12"/>
      <c r="E18" s="12"/>
      <c r="F18" s="12"/>
      <c r="G18" s="12"/>
      <c r="H18" s="24"/>
      <c r="I18" s="24"/>
      <c r="J18" s="24"/>
      <c r="K18" s="24"/>
      <c r="L18" s="24"/>
      <c r="M18" s="24"/>
      <c r="IV18" s="24"/>
    </row>
    <row r="19" spans="1:256" x14ac:dyDescent="0.2">
      <c r="B19" s="24"/>
      <c r="E19" s="4"/>
      <c r="F19" s="24"/>
      <c r="G19" s="24"/>
    </row>
    <row r="20" spans="1:256" x14ac:dyDescent="0.2">
      <c r="B20" s="24"/>
      <c r="E20" s="50"/>
      <c r="F20" s="24"/>
      <c r="G20" s="24"/>
    </row>
    <row r="21" spans="1:256" x14ac:dyDescent="0.2">
      <c r="E21" s="50"/>
      <c r="F21" s="50"/>
      <c r="G21" s="50"/>
    </row>
    <row r="22" spans="1:256" x14ac:dyDescent="0.2">
      <c r="E22" s="50"/>
      <c r="F22" s="50"/>
      <c r="G22" s="50"/>
    </row>
    <row r="23" spans="1:256" ht="38.25" x14ac:dyDescent="0.2">
      <c r="A23" s="20" t="s">
        <v>15</v>
      </c>
      <c r="B23" s="66" t="s">
        <v>55</v>
      </c>
      <c r="E23" s="50"/>
      <c r="F23" s="4"/>
      <c r="G23" s="50"/>
    </row>
    <row r="24" spans="1:256" ht="51" x14ac:dyDescent="0.2">
      <c r="A24" s="20" t="s">
        <v>16</v>
      </c>
      <c r="B24" s="21" t="s">
        <v>56</v>
      </c>
      <c r="E24" s="4"/>
      <c r="F24" s="4"/>
      <c r="G24" s="50"/>
    </row>
    <row r="25" spans="1:256" ht="38.25" x14ac:dyDescent="0.2">
      <c r="A25" s="20" t="s">
        <v>17</v>
      </c>
      <c r="B25" s="66" t="s">
        <v>66</v>
      </c>
      <c r="C25" s="9"/>
      <c r="E25" s="4"/>
      <c r="F25" s="4"/>
      <c r="G25" s="50"/>
    </row>
    <row r="26" spans="1:256" ht="25.5" x14ac:dyDescent="0.2">
      <c r="A26" s="20" t="s">
        <v>18</v>
      </c>
      <c r="B26" s="21" t="s">
        <v>28</v>
      </c>
      <c r="E26" s="4"/>
      <c r="F26" s="4"/>
      <c r="G26" s="4"/>
    </row>
    <row r="27" spans="1:256" ht="25.5" x14ac:dyDescent="0.2">
      <c r="A27" s="20" t="s">
        <v>31</v>
      </c>
      <c r="B27" s="66" t="s">
        <v>53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Quadro de Preços</vt:lpstr>
      <vt:lpstr>Dados</vt:lpstr>
      <vt:lpstr>Dados!_Hlk126937722</vt:lpstr>
      <vt:lpstr>Dados!_Hlk90375590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2023-06-05T18:42:12Z</cp:lastPrinted>
  <dcterms:created xsi:type="dcterms:W3CDTF">2006-04-18T17:38:46Z</dcterms:created>
  <dcterms:modified xsi:type="dcterms:W3CDTF">2023-06-07T18:05:51Z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