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97-23 - Eventual Aquisição de Pneus - SMS\"/>
    </mc:Choice>
  </mc:AlternateContent>
  <xr:revisionPtr revIDLastSave="0" documentId="13_ncr:1_{E17EEAA1-E7BC-47DF-B1A6-CEEC2A22FB76}"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A24" i="1" l="1"/>
  <c r="A25" i="1"/>
  <c r="A26" i="1"/>
  <c r="A27" i="1"/>
  <c r="A28" i="1"/>
  <c r="A29" i="1"/>
  <c r="A30" i="1"/>
  <c r="A23" i="1"/>
  <c r="E6" i="1"/>
  <c r="A4" i="1"/>
  <c r="A21" i="1"/>
  <c r="A22" i="1"/>
  <c r="A20" i="1"/>
  <c r="A19" i="1"/>
  <c r="A6" i="1"/>
  <c r="A5" i="1"/>
  <c r="A3" i="1"/>
  <c r="F18" i="1" l="1"/>
</calcChain>
</file>

<file path=xl/sharedStrings.xml><?xml version="1.0" encoding="utf-8"?>
<sst xmlns="http://schemas.openxmlformats.org/spreadsheetml/2006/main" count="66" uniqueCount="60">
  <si>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</si>
  <si>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</si>
  <si>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</si>
  <si>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</si>
  <si>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</si>
  <si>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</si>
  <si>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</si>
  <si>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</si>
  <si>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</si>
  <si>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</si>
  <si>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</si>
  <si>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</si>
  <si>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</si>
  <si>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</si>
  <si>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</si>
  <si>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</si>
  <si>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</si>
  <si>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</si>
  <si>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</si>
  <si>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</si>
  <si>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</si>
  <si>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</si>
  <si>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</si>
  <si>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</si>
  <si>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</si>
  <si>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</si>
  <si>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</si>
  <si>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</si>
  <si>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</si>
  <si>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</si>
  <si>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</si>
  <si>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</si>
  <si>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</si>
  <si>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</si>
  <si>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</si>
  <si>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</si>
  <si>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</si>
  <si>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</si>
  <si>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</si>
  <si>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</si>
  <si>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</si>
  <si>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</si>
  <si>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</si>
  <si>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</si>
  <si>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</si>
  <si>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</si>
  <si>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</si>
  <si>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UNID</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</si>
  <si>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</si>
  <si>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</si>
  <si>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Prazo da Ata: 12 meses a contar de sua assinatura.</t>
  </si>
  <si>
    <t>PNEU 175 X 70 X 13 - PRODUTO NOVO, NÃO RECONDICIONADO E/OU REMANUFATURADO, COM PADRÃO DE QUALIDADE PIRELLI, GOODYEAR, FIRESTONE, MICHELIN, DEVENDO POSSUIR SELO DE APROVAÇÃO DO INMETRO E DO IBAMA, 1ª LINHA</t>
  </si>
  <si>
    <t>PNEU 255 X 70 X 16 - PRODUTO NOVO, NÃO RECONDICIONADO E/OU REMANUFATURADO, COM PADRÃO DE QUALIDADE PIRELLI, GOODYEAR, FIRESTONE, MICHELIN, DEVENDO POSSUIR SELO DE APROVAÇÃO DO INMETRO E DO IBAMA, 1ª LINHA</t>
  </si>
  <si>
    <t>PNEU 205 X 60 X 16 - PRODUTO NOVO, NÃO RECONDICIONADO E/OU REMANUFATURADO, COM PADRÃO DE QUALIDADE PIRELLI, GOODYEAR, FIRESTONE, MICHELIN, DEVENDO POSSUIR SELO DE APROVAÇÃO DO INMETRO E DO IBAMA, 1ª LINHA</t>
  </si>
  <si>
    <t>PNEU 165 X 70 X 14 - PRODUTO NOVO, NÃO RECONDICIONADO E/OU REMANUFATURADO, COM PADRÃO DE QUALIDADE PIRELLI, GOODYEAR, FIRESTONE, MICHELIN, DEVENDO POSSUIR SELO DE APROVAÇÃO DO INMETRO E DO IBAMA, 1ª LINHA</t>
  </si>
  <si>
    <t>PREGÃO ELETRÔNICO Nº 097/2023</t>
  </si>
  <si>
    <t>PROCESSO ADMINISTRATIVO N° 1214/2023 de 10/04/2023</t>
  </si>
  <si>
    <t>EVENTUAL AQUISIÇÃO DE PNEUS - SRP</t>
  </si>
  <si>
    <t>O pagamento do objeto de que trata o PREGÃO ELETRÔNICO 097/2023, será efetuado pela Tesouraria da Secretaria Municipal de Saúde de Sumidouro.</t>
  </si>
  <si>
    <t>Abertura das Propostas: 28/07/2023,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</si>
</sst>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1214/23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0"/>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097/2023  -  ABERTURA DAS PROPOSTAS: 28/07/2023, ÀS 10:00HS</v>
      </c>
      <c r="B3" s="72"/>
      <c r="C3" s="72"/>
      <c r="D3" s="72"/>
      <c r="E3" s="72"/>
      <c r="F3" s="72"/>
      <c r="G3" s="72"/>
    </row>
    <row r="4" spans="1:11" x14ac:dyDescent="0.2">
      <c r="A4" s="73" t="str">
        <f>Dados!B3</f>
        <v>EVENTUAL AQUISIÇÃO DE PNEUS - SRP</v>
      </c>
      <c r="B4" s="73"/>
      <c r="C4" s="73"/>
      <c r="D4" s="73"/>
      <c r="E4" s="73"/>
      <c r="F4" s="73"/>
      <c r="G4" s="73"/>
    </row>
    <row r="5" spans="1:11" x14ac:dyDescent="0.2">
      <c r="A5" s="72" t="str">
        <f>Dados!B2</f>
        <v>PROCESSO ADMINISTRATIVO N° 1214/2023 de 10/04/2023</v>
      </c>
      <c r="B5" s="72"/>
      <c r="C5" s="72"/>
      <c r="D5" s="72"/>
      <c r="E5" s="72"/>
      <c r="F5" s="72"/>
      <c r="G5" s="72"/>
    </row>
    <row r="6" spans="1:11" x14ac:dyDescent="0.2">
      <c r="A6" s="51" t="str">
        <f>Dados!B7</f>
        <v>MENOR PREÇO POR ITEM</v>
      </c>
      <c r="B6" s="51"/>
      <c r="C6" s="70" t="s">
        <v>29</v>
      </c>
      <c r="D6" s="70"/>
      <c r="E6" s="71">
        <f>Dados!B8</f>
        <v>447208</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8"/>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45" x14ac:dyDescent="0.2">
      <c r="A13" s="33">
        <v>1</v>
      </c>
      <c r="B13" s="31" t="s">
        <v>51</v>
      </c>
      <c r="C13" s="34" t="s">
        <v>47</v>
      </c>
      <c r="D13" s="48">
        <v>100</v>
      </c>
      <c r="E13" s="50">
        <v>398.43</v>
      </c>
      <c r="F13" s="57"/>
      <c r="G13" s="35" t="str">
        <f>IF(F13="","",IF(ISTEXT(F13),"NC",F13*D13))</f>
        <v/>
      </c>
      <c r="H13" s="40"/>
      <c r="K13" s="7"/>
    </row>
    <row r="14" spans="1:11" s="8" customFormat="1" ht="45" x14ac:dyDescent="0.2">
      <c r="A14" s="33">
        <v>2</v>
      </c>
      <c r="B14" s="31" t="s">
        <v>52</v>
      </c>
      <c r="C14" s="34" t="s">
        <v>47</v>
      </c>
      <c r="D14" s="48">
        <v>200</v>
      </c>
      <c r="E14" s="50">
        <v>1205.48</v>
      </c>
      <c r="F14" s="57"/>
      <c r="G14" s="35" t="str">
        <f t="shared" ref="G14:G16" si="0">IF(F14="","",IF(ISTEXT(F14),"NC",F14*D14))</f>
        <v/>
      </c>
      <c r="H14" s="40"/>
      <c r="K14" s="7"/>
    </row>
    <row r="15" spans="1:11" s="8" customFormat="1" ht="45" x14ac:dyDescent="0.2">
      <c r="A15" s="33">
        <v>3</v>
      </c>
      <c r="B15" s="31" t="s">
        <v>53</v>
      </c>
      <c r="C15" s="34" t="s">
        <v>47</v>
      </c>
      <c r="D15" s="48">
        <v>150</v>
      </c>
      <c r="E15" s="50">
        <v>795.48</v>
      </c>
      <c r="F15" s="57"/>
      <c r="G15" s="35" t="str">
        <f t="shared" si="0"/>
        <v/>
      </c>
      <c r="H15" s="40"/>
      <c r="K15" s="7"/>
    </row>
    <row r="16" spans="1:11" s="8" customFormat="1" ht="45" x14ac:dyDescent="0.2">
      <c r="A16" s="33">
        <v>4</v>
      </c>
      <c r="B16" s="31" t="s">
        <v>54</v>
      </c>
      <c r="C16" s="34" t="s">
        <v>47</v>
      </c>
      <c r="D16" s="48">
        <v>100</v>
      </c>
      <c r="E16" s="50">
        <v>469.47</v>
      </c>
      <c r="F16" s="57"/>
      <c r="G16" s="35" t="str">
        <f t="shared" si="0"/>
        <v/>
      </c>
      <c r="H16" s="40"/>
      <c r="K16" s="7"/>
    </row>
    <row r="17" spans="1:8" s="27" customFormat="1" ht="9" x14ac:dyDescent="0.2">
      <c r="A17" s="36"/>
      <c r="E17" s="46"/>
      <c r="F17" s="65" t="s">
        <v>27</v>
      </c>
      <c r="G17" s="66"/>
      <c r="H17" s="41"/>
    </row>
    <row r="18" spans="1:8" ht="14.25" customHeight="1" x14ac:dyDescent="0.2">
      <c r="F18" s="67" t="str">
        <f>IF(SUM(G13:G16)=0,"",SUM(G13:G16))</f>
        <v/>
      </c>
      <c r="G18" s="68"/>
      <c r="H18" s="42"/>
    </row>
    <row r="19" spans="1:8" s="37" customFormat="1" ht="9" x14ac:dyDescent="0.2">
      <c r="A19" s="62" t="str">
        <f>" - "&amp;Dados!B23</f>
        <v xml:space="preserve"> - A execução do objeto da presente licitação será realizada junto a Secretaria obedecendo, na íntegra, ao detalhamento do termo de referência (ANEXO II).</v>
      </c>
      <c r="B19" s="62"/>
      <c r="C19" s="62"/>
      <c r="D19" s="62"/>
      <c r="E19" s="62"/>
      <c r="F19" s="62"/>
      <c r="G19" s="62"/>
      <c r="H19" s="43"/>
    </row>
    <row r="20" spans="1:8" s="37" customFormat="1" ht="9" x14ac:dyDescent="0.2">
      <c r="A20" s="62" t="str">
        <f>" - "&amp;Dados!B24</f>
        <v xml:space="preserve"> - A administração rejeitará, no todo ou em parte, a prestação de serviços executada em desacordo com os termos do Edital e seus anexos.</v>
      </c>
      <c r="B20" s="62"/>
      <c r="C20" s="62"/>
      <c r="D20" s="62"/>
      <c r="E20" s="62"/>
      <c r="F20" s="62"/>
      <c r="G20" s="62"/>
      <c r="H20" s="43"/>
    </row>
    <row r="21" spans="1:8" s="37" customFormat="1" ht="9" x14ac:dyDescent="0.2">
      <c r="A21" s="62" t="str">
        <f>" - "&amp;Dados!B25</f>
        <v xml:space="preserve"> - O pagamento do objeto de que trata o PREGÃO ELETRÔNICO 097/2023, será efetuado pela Tesouraria da Secretaria Municipal de Saúde de Sumidouro.</v>
      </c>
      <c r="B21" s="62"/>
      <c r="C21" s="62"/>
      <c r="D21" s="62"/>
      <c r="E21" s="62"/>
      <c r="F21" s="62"/>
      <c r="G21" s="62"/>
      <c r="H21" s="43"/>
    </row>
    <row r="22" spans="1:8" s="27" customFormat="1" ht="9" x14ac:dyDescent="0.2">
      <c r="A22" s="62" t="str">
        <f>" - "&amp;Dados!B26</f>
        <v xml:space="preserve"> - Proposta válida por 60 (sessenta) dias</v>
      </c>
      <c r="B22" s="62"/>
      <c r="C22" s="62"/>
      <c r="D22" s="62"/>
      <c r="E22" s="62"/>
      <c r="F22" s="62"/>
      <c r="G22" s="62"/>
      <c r="H22" s="41"/>
    </row>
    <row r="23" spans="1:8" ht="21" customHeight="1" x14ac:dyDescent="0.2">
      <c r="A23" s="62" t="str">
        <f>" - "&amp;Dados!B28</f>
        <v xml:space="preserve"> - A Licitante poderá apresentar prospecto, ficha técnica ou outros documentos com informações que permitam a melhor identificação e qualificação do(s) item(ns) licitado(s);</v>
      </c>
      <c r="B23" s="62"/>
      <c r="C23" s="62"/>
      <c r="D23" s="62"/>
      <c r="E23" s="62"/>
      <c r="F23" s="62"/>
      <c r="G23" s="62"/>
      <c r="H23" s="44"/>
    </row>
    <row r="24" spans="1:8" x14ac:dyDescent="0.2">
      <c r="A24" s="62" t="str">
        <f>" - "&amp;Dados!B29</f>
        <v xml:space="preserve"> - A proposta de preços ajustada ao lance final deverá conter o valor numérico dos preços unitários e totais, não podendo exceder o valor do lance final;</v>
      </c>
      <c r="B24" s="62"/>
      <c r="C24" s="62"/>
      <c r="D24" s="62"/>
      <c r="E24" s="62"/>
      <c r="F24" s="62"/>
      <c r="G24" s="62"/>
      <c r="H24" s="44"/>
    </row>
    <row r="25" spans="1:8" ht="21.75" customHeight="1" x14ac:dyDescent="0.2">
      <c r="A25"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5" s="62"/>
      <c r="C25" s="62"/>
      <c r="D25" s="62"/>
      <c r="E25" s="62"/>
      <c r="F25" s="62"/>
      <c r="G25" s="62"/>
      <c r="H25" s="44"/>
    </row>
    <row r="26" spans="1:8" ht="21.75" customHeight="1" x14ac:dyDescent="0.2">
      <c r="A26"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6" s="62"/>
      <c r="C26" s="62"/>
      <c r="D26" s="62"/>
      <c r="E26" s="62"/>
      <c r="F26" s="62"/>
      <c r="G26" s="62"/>
      <c r="H26" s="44"/>
    </row>
    <row r="27" spans="1:8" ht="21.75" customHeight="1" x14ac:dyDescent="0.2">
      <c r="A27"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7" s="62"/>
      <c r="C27" s="62"/>
      <c r="D27" s="62"/>
      <c r="E27" s="62"/>
      <c r="F27" s="62"/>
      <c r="G27" s="62"/>
      <c r="H27" s="44"/>
    </row>
    <row r="28" spans="1:8" ht="21.75" customHeight="1" x14ac:dyDescent="0.2">
      <c r="A28" s="62" t="str">
        <f>" - "&amp;Dados!B33</f>
        <v xml:space="preserve"> - Declaramos que até a presente data inexistem fatos impeditivos a participação desta empresa ao presente certame licitatório, ciente da obrigatoriedade de declarar ocorrências posteriores;</v>
      </c>
      <c r="B28" s="62"/>
      <c r="C28" s="62"/>
      <c r="D28" s="62"/>
      <c r="E28" s="62"/>
      <c r="F28" s="62"/>
      <c r="G28" s="62"/>
      <c r="H28" s="44"/>
    </row>
    <row r="29" spans="1:8" ht="30" customHeight="1" x14ac:dyDescent="0.2">
      <c r="A29"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9" s="62"/>
      <c r="C29" s="62"/>
      <c r="D29" s="62"/>
      <c r="E29" s="62"/>
      <c r="F29" s="62"/>
      <c r="G29" s="62"/>
    </row>
    <row r="30" spans="1:8" ht="25.5" customHeight="1" x14ac:dyDescent="0.2">
      <c r="A30"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0" s="62"/>
      <c r="C30" s="62"/>
      <c r="D30" s="62"/>
      <c r="E30" s="62"/>
      <c r="F30" s="62"/>
      <c r="G30" s="62"/>
    </row>
  </sheetData>
  <sheetProtection algorithmName="SHA-512" hashValue="AjFVV99Mqn6h1t2mp7Bowf3lLOFiuvwMaSDGpb2B7T1N9CPFyIPBPWmmQ99MZ6ZNLbq8ceIhRzI5Ny0K1GZUaQ==" saltValue="4Kp4ygs5mIdBlxmdXqcQbQ==" spinCount="100000" sheet="1" objects="1" scenarios="1"/>
  <autoFilter ref="A11:G30" xr:uid="{00000000-0009-0000-0000-000000000000}"/>
  <mergeCells count="23">
    <mergeCell ref="A29:G29"/>
    <mergeCell ref="A30:G30"/>
    <mergeCell ref="A23:G23"/>
    <mergeCell ref="A24:G24"/>
    <mergeCell ref="A25:G25"/>
    <mergeCell ref="A26:G26"/>
    <mergeCell ref="A27:G27"/>
    <mergeCell ref="A28:G28"/>
    <mergeCell ref="C6:D6"/>
    <mergeCell ref="E6:F6"/>
    <mergeCell ref="A2:G2"/>
    <mergeCell ref="A3:G3"/>
    <mergeCell ref="A4:G4"/>
    <mergeCell ref="A5:G5"/>
    <mergeCell ref="A19:G19"/>
    <mergeCell ref="A20:G20"/>
    <mergeCell ref="A21:G21"/>
    <mergeCell ref="B8:G8"/>
    <mergeCell ref="A22:G22"/>
    <mergeCell ref="B9:G9"/>
    <mergeCell ref="F17:G17"/>
    <mergeCell ref="F18:G18"/>
    <mergeCell ref="D10:G10"/>
  </mergeCells>
  <phoneticPr fontId="0" type="noConversion"/>
  <conditionalFormatting sqref="B10">
    <cfRule type="cellIs" dxfId="11" priority="8" stopIfTrue="1" operator="equal">
      <formula>$G$1</formula>
    </cfRule>
  </conditionalFormatting>
  <conditionalFormatting sqref="B13:B16">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6">
    <cfRule type="expression" priority="12" stopIfTrue="1">
      <formula>$A13</formula>
    </cfRule>
  </conditionalFormatting>
  <conditionalFormatting sqref="D10:G10">
    <cfRule type="cellIs" dxfId="8" priority="24" stopIfTrue="1" operator="equal">
      <formula>$E$1</formula>
    </cfRule>
  </conditionalFormatting>
  <conditionalFormatting sqref="F13:F16">
    <cfRule type="cellIs" dxfId="7" priority="11" stopIfTrue="1" operator="equal">
      <formula>""</formula>
    </cfRule>
  </conditionalFormatting>
  <conditionalFormatting sqref="F17">
    <cfRule type="expression" dxfId="6" priority="1" stopIfTrue="1">
      <formula>IF($J17="Empate",IF(H17=1,TRUE(),FALSE()),FALSE())</formula>
    </cfRule>
    <cfRule type="expression" dxfId="5" priority="2" stopIfTrue="1">
      <formula>IF(H17="&gt;",FALSE(),IF(H17&gt;0,TRUE(),FALSE()))</formula>
    </cfRule>
    <cfRule type="expression" dxfId="4" priority="3" stopIfTrue="1">
      <formula>IF(H17="&gt;",TRUE(),FALSE())</formula>
    </cfRule>
  </conditionalFormatting>
  <conditionalFormatting sqref="F18">
    <cfRule type="expression" dxfId="3" priority="4" stopIfTrue="1">
      <formula>IF($J17="OK",IF(H17=1,TRUE(),FALSE()),FALSE())</formula>
    </cfRule>
    <cfRule type="expression" dxfId="2" priority="5" stopIfTrue="1">
      <formula>IF($J17="Empate",IF(H17=1,TRUE(),FALSE()),FALSE())</formula>
    </cfRule>
    <cfRule type="expression" dxfId="1" priority="6" stopIfTrue="1">
      <formula>IF($J17="Empate",IF(H17=2,TRUE(),FALSE()),FALSE())</formula>
    </cfRule>
  </conditionalFormatting>
  <conditionalFormatting sqref="G13:G1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55</v>
      </c>
      <c r="E1" s="4"/>
      <c r="F1" s="4"/>
      <c r="G1" s="4"/>
    </row>
    <row r="2" spans="1:7" x14ac:dyDescent="0.2">
      <c r="A2" s="16" t="s">
        <v>10</v>
      </c>
      <c r="B2" s="59" t="s">
        <v>56</v>
      </c>
      <c r="E2" s="4"/>
      <c r="F2" s="4"/>
      <c r="G2" s="4"/>
    </row>
    <row r="3" spans="1:7" x14ac:dyDescent="0.2">
      <c r="A3" s="16" t="s">
        <v>11</v>
      </c>
      <c r="B3" s="59" t="s">
        <v>57</v>
      </c>
      <c r="C3" s="5"/>
      <c r="E3" s="53"/>
      <c r="F3" s="4"/>
      <c r="G3" s="4"/>
    </row>
    <row r="4" spans="1:7" x14ac:dyDescent="0.2">
      <c r="A4" s="16" t="s">
        <v>12</v>
      </c>
      <c r="B4" s="59" t="s">
        <v>59</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447208</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48</v>
      </c>
      <c r="E23" s="4"/>
      <c r="F23" s="4"/>
      <c r="G23" s="52"/>
    </row>
    <row r="24" spans="1:256" ht="38.25" x14ac:dyDescent="0.2">
      <c r="A24" s="20" t="s">
        <v>16</v>
      </c>
      <c r="B24" s="21" t="s">
        <v>49</v>
      </c>
      <c r="E24" s="4"/>
      <c r="F24" s="4"/>
      <c r="G24" s="52"/>
    </row>
    <row r="25" spans="1:256" ht="38.25" x14ac:dyDescent="0.2">
      <c r="A25" s="20" t="s">
        <v>17</v>
      </c>
      <c r="B25" s="60" t="s">
        <v>58</v>
      </c>
      <c r="C25" s="9"/>
      <c r="E25" s="4"/>
      <c r="F25" s="4"/>
      <c r="G25" s="52"/>
    </row>
    <row r="26" spans="1:256" ht="25.5" x14ac:dyDescent="0.2">
      <c r="A26" s="20" t="s">
        <v>18</v>
      </c>
      <c r="B26" s="21" t="s">
        <v>28</v>
      </c>
      <c r="E26" s="4"/>
      <c r="F26" s="4"/>
      <c r="G26" s="52"/>
    </row>
    <row r="27" spans="1:256" x14ac:dyDescent="0.2">
      <c r="A27" s="20" t="s">
        <v>32</v>
      </c>
      <c r="B27" s="61" t="s">
        <v>50</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2023-07-14T16:45:20Z</cp:lastPrinted>
  <dcterms:created xsi:type="dcterms:W3CDTF">2006-04-18T17:38:46Z</dcterms:created>
  <dcterms:modified xsi:type="dcterms:W3CDTF">2023-07-14T16:49:37Z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