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licitacoes\2023\Pregão Eletronico\Pregão Eletrônico 065-23 - Eventual Serviço de Pavimentação e Recapeamento Concreto Betuminoso- SMOTSP\"/>
    </mc:Choice>
  </mc:AlternateContent>
  <xr:revisionPtr revIDLastSave="0" documentId="13_ncr:1_{A75E82B6-5735-469E-8AF2-122B1C4A8E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dro de Preços - Itens" sheetId="1" r:id="rId1"/>
    <sheet name="Dados" sheetId="2" r:id="rId2"/>
  </sheets>
  <definedNames>
    <definedName name="_xlnm._FilterDatabase" localSheetId="0" hidden="1">'Quadro de Preços - Itens'!$A$11:$H$40</definedName>
    <definedName name="_xlnm.Print_Titles" localSheetId="0">'Quadro de Preços - Itens'!$1:$12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15" i="1"/>
  <c r="I15" i="1"/>
  <c r="H16" i="1"/>
  <c r="I16" i="1"/>
  <c r="H17" i="1"/>
  <c r="I17" i="1"/>
  <c r="H18" i="1"/>
  <c r="I18" i="1"/>
  <c r="H31" i="1"/>
  <c r="I31" i="1"/>
  <c r="H32" i="1"/>
  <c r="I32" i="1"/>
  <c r="H19" i="1"/>
  <c r="I19" i="1"/>
  <c r="H14" i="1"/>
  <c r="H20" i="1"/>
  <c r="H23" i="1"/>
  <c r="I20" i="1"/>
  <c r="I23" i="1"/>
  <c r="I14" i="1"/>
  <c r="C7" i="1"/>
  <c r="A4" i="1"/>
  <c r="A39" i="1"/>
  <c r="A40" i="1"/>
  <c r="A38" i="1"/>
  <c r="A37" i="1"/>
  <c r="A6" i="1"/>
  <c r="A5" i="1"/>
  <c r="A3" i="1"/>
  <c r="H33" i="1" l="1"/>
  <c r="H21" i="1"/>
  <c r="G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Licitacao</author>
  </authors>
  <commentList>
    <comment ref="I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Instruções:</t>
        </r>
        <r>
          <rPr>
            <sz val="8"/>
            <color indexed="81"/>
            <rFont val="Tahoma"/>
            <family val="2"/>
          </rPr>
          <t xml:space="preserve">
Este comentário não será impresso.
Deverão ser preenchidos todos os campos em amarelo, colocando "NC" nos itens não cotados. Os valores totais serão preenchidos automaticamente.
</t>
        </r>
      </text>
    </comment>
    <comment ref="I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Configuração da Página:</t>
        </r>
        <r>
          <rPr>
            <sz val="8"/>
            <color indexed="81"/>
            <rFont val="Tahoma"/>
            <family val="2"/>
          </rPr>
          <t xml:space="preserve">
Esta página está configurada para papel A4. Os cabeçalhos se repetirão automaticamente.</t>
        </r>
      </text>
    </comment>
    <comment ref="F12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Valor Unitário Máximo:
</t>
        </r>
        <r>
          <rPr>
            <sz val="8"/>
            <color indexed="81"/>
            <rFont val="Tahoma"/>
            <family val="2"/>
          </rPr>
          <t xml:space="preserve">Se o VALOR UNITÁRIO PROPOSTO informado for maior que o VALOR UNITÁRIO MÁXIMO, aparecerá a palavra "ACIMA" no VALOR TOTAL. Neste caso, informe um valor igual ou menor que o VALOR UNITÁRIO MÁXIMO ou informe NC (Item Não Cotado) no campo VALOR UNITÁRIO PROPOSTO.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<sst xmlns="http://schemas.openxmlformats.org/spreadsheetml/2006/main" count="98" uniqueCount="87">
  <si>
    <t>Firma:</t>
  </si>
  <si>
    <t>End:</t>
  </si>
  <si>
    <t>CNPJ:</t>
  </si>
  <si>
    <t>ITEM</t>
  </si>
  <si>
    <t>DESCRIÇÃO</t>
  </si>
  <si>
    <t>UND</t>
  </si>
  <si>
    <t>QUANT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</si>
  <si>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</si>
  <si>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</si>
  <si>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</si>
  <si>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</si>
  <si>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</si>
  <si>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</si>
  <si>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</si>
  <si>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</si>
  <si>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</si>
  <si>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</si>
  <si>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</si>
  <si>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</si>
  <si>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Contrato:</t>
  </si>
  <si>
    <t>Telefone:</t>
  </si>
  <si>
    <t>Setores:</t>
  </si>
  <si>
    <t>Dotação:</t>
  </si>
  <si>
    <t>Total Est.:</t>
  </si>
  <si>
    <t>Endereço:</t>
  </si>
  <si>
    <t>Valor Estimado</t>
  </si>
  <si>
    <t>Valor Proposto</t>
  </si>
  <si>
    <t>Valor Global:</t>
  </si>
  <si>
    <t>Proposta válida por 60 (sessenta) dias</t>
  </si>
  <si>
    <t>Subtotal&gt;&gt;</t>
  </si>
  <si>
    <t>VALOR ESTIMADO:</t>
  </si>
  <si>
    <t>Representante:</t>
  </si>
  <si>
    <t>CPF:</t>
  </si>
  <si>
    <t>Enquadramento:</t>
  </si>
  <si>
    <t>Prazo:</t>
  </si>
  <si>
    <t>ANEXO I - QUADRO DE PROPOSTAS</t>
  </si>
  <si>
    <t>ETAPA A:</t>
  </si>
  <si>
    <t>02.020.0002-A</t>
  </si>
  <si>
    <t>Placa de identificação de obra pública tipo BANNER / PLOTTER, constituída por lona e impressão digital, inclusive suportes de madeira. FORNECIMENTO e COLOCAÇÃO</t>
  </si>
  <si>
    <t xml:space="preserve">m²        </t>
  </si>
  <si>
    <t xml:space="preserve">un        </t>
  </si>
  <si>
    <t xml:space="preserve">un x mês  </t>
  </si>
  <si>
    <t>ETAPA B:</t>
  </si>
  <si>
    <t>Código SINAPI</t>
  </si>
  <si>
    <t>Secretaria Municipal de Obras</t>
  </si>
  <si>
    <t>Homologação: __/__/2023</t>
  </si>
  <si>
    <t>Previsão Publicação: __/__/2023</t>
  </si>
  <si>
    <t>MOBILIZAÇÃO</t>
  </si>
  <si>
    <t>02.006.0050-A</t>
  </si>
  <si>
    <t>Aluguel de banheiro químico, portátil, medindo 2,31m de altura x 1,56m de largura e 1,16m de profundidade, inclusive instalação e retirada do equipamento, fornecimento de química desodorizante, bactericida e bacteriostática, papel higiênico e veículo próprio com unidade móvel de sucção para limpeza</t>
  </si>
  <si>
    <t>MAO-DE-OBRA DE OPERADOR DE TRANSITO, INCLUSIVE ENCARGOS SOCIAIS DESONERADOS</t>
  </si>
  <si>
    <t>h</t>
  </si>
  <si>
    <t>02.030.0005-A</t>
  </si>
  <si>
    <t>Placa de sinalização preventiva para obra na via pública, de acordo com a resolução da Prefeitura-RJ, compreendendo fornecimento e pintura da placa e dos suportes de madeira. FORNECIMENTO e COLOCAÇÃO</t>
  </si>
  <si>
    <t>CAMINHÃO TOCO, PBT 14.300 KG, CARGA ÚTIL MÁX. 9.710 KG, DIST. ENTRE EIXOS 3,56 M, POTÊNCIA 185 CV, INCLUSIVE CARROCERIA FIXA ABERTA DE MADEIRA P/ TRANSPORTE GERAL DE CARGA SECA, DIMEN. APROX. 2,50 X 6,50 X 0,50 M - MANUTENÇÃO. AF_06/2014</t>
  </si>
  <si>
    <t>H</t>
  </si>
  <si>
    <t>AD 14.10.0050</t>
  </si>
  <si>
    <t>Carga e descarga de equipamentos pesados em carretas, exclusive o custo horario do equipamento, durante a operacao.(desonerado)</t>
  </si>
  <si>
    <t>t</t>
  </si>
  <si>
    <t>AD 14.10.0300</t>
  </si>
  <si>
    <t>Transporte de equipamentos pesados em carretas, exclusive a carga e descarga e o custo horario dos equipamentos transportados.(desonerado)</t>
  </si>
  <si>
    <t>txkm</t>
  </si>
  <si>
    <t>PAVIMENTAÇÃO</t>
  </si>
  <si>
    <t>EXECUÇÃO DE PAVIMENTO COM APLICAÇÃO DE CONCRETO ASFÁLTICO, CAMADA DE ROLAMENTO - EXCLUSIVE CARGA E TRANSPORTE. AF_11/2019</t>
  </si>
  <si>
    <t>M3</t>
  </si>
  <si>
    <t>08.026.0001-A</t>
  </si>
  <si>
    <t>Imprimação de base de pavimentação, de acordo com as “Instruções para execução”, do DER-RJ</t>
  </si>
  <si>
    <t>58.002.0326-B</t>
  </si>
  <si>
    <t>PINTURA DE LIGACAO DE ACORDO COM AS INSTRUCOES PARA EXECUCAODO DER-RJ.</t>
  </si>
  <si>
    <t>M2</t>
  </si>
  <si>
    <t>TRANSPORTE COM CAMINHÃO TANQUE DE TRANSPORTE DE MATERIAL ASFÁLTICO DE 20000 L, EM VIA URBANA PAVIMENTADA, DMT ATÉ 30KM (UNIDADE: TXKM). AF_07/2020</t>
  </si>
  <si>
    <t>TXKM</t>
  </si>
  <si>
    <t>TRANSPORTE COM CAMINHÃO TANQUE DE TRANSPORTE DE MATERIAL ASFÁLTICO DE 20000 L, EM VIA URBANA PAVIMENTADA, ADICIONAL PARA DMT EXCEDENTE A 30 KM (UNIDADE: TXKM). AF_07/2020</t>
  </si>
  <si>
    <t>CARGA DE MISTURA ASFÁLTICA EM CAMINHÃO BASCULANTE 14 M³ (UNIDADE: M3). AF_07/2020</t>
  </si>
  <si>
    <t>TRANSPORTE COM CAMINHÃO BASCULANTE DE 10 M³, EM VIA URBANA PAVIMENTADA, DMT ATÉ 30 KM (UNIDADE: M3XKM). AF_07/2020</t>
  </si>
  <si>
    <t>M3XKM</t>
  </si>
  <si>
    <t>TRANSPORTE COM CAMINHÃO BASCULANTE DE 10 M³, EM VIA URBANA PAVIMENTADA, ADICIONAL PARA DMT EXCEDENTE A 30 KM (UNIDADE: M3XKM). AF_07/2020</t>
  </si>
  <si>
    <t>FRESAGEM DE PAVIMENTO ASFÁLTICO (PROFUNDIDADE ATÉ 5,0 CM) - EXCLUSIVE TRANSPORTE. AF_11/2019</t>
  </si>
  <si>
    <t>PREGÃO ELETRÔNICO Nº 065/2023</t>
  </si>
  <si>
    <t>PROCESSO ADMINISTRATIVO Nº 0956/2023 de 20/03/2023</t>
  </si>
  <si>
    <t>O pagamento do objeto de que trata o PREGÃO ELETRÔNICO Nº 065/2023, será efetuado pela Tesouraria da Prefeitura Municipal de Sumidouro;</t>
  </si>
  <si>
    <t>Prazo da Ata: A contar de sua assinatura por um período de 12 meses.</t>
  </si>
  <si>
    <t>A execução do objeto da presente licitação será realizada junto a Secretaria obedecendo, na íntegra, ao detalhamento do termo de referência (ANEXO II).</t>
  </si>
  <si>
    <t>O não cumprimento do disposto no presente termo acarretará a anulação do empenho bem como a aplicação das penalidades previstas no edital e a convocação do fornecedor subsequente considerando a ordem de classificação do certame.</t>
  </si>
  <si>
    <t>EVENTUAL EXECUÇÃO DE SERVIÇOS DE PAVIMENTO E RECAPEAMENTO EM CONCRETO BETUMINOSO A QUENTE</t>
  </si>
  <si>
    <t>Abertura das Propostas: 18/05/2023 às 10:00hs</t>
  </si>
  <si>
    <t>MENOR PREÇO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</si>
</sst>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&quot;R$ &quot;#,##0.00"/>
    <numFmt numFmtId="168" formatCode="00"/>
    <numFmt numFmtId="169" formatCode="#,##0.00#"/>
    <numFmt numFmtId="170" formatCode="0.00#"/>
    <numFmt numFmtId="171" formatCode="_-* #,##0.00_-;\-* #,##0.00_-;_-* \-??_-;_-@_-"/>
    <numFmt numFmtId="172" formatCode="_(* #,##0.00_);_(* \(#,##0.00\);_(* \-??_);_(@_)"/>
    <numFmt numFmtId="173" formatCode="_-&quot;R$ &quot;* #,##0.00_-;&quot;-R$ &quot;* #,##0.00_-;_-&quot;R$ &quot;* \-??_-;_-@_-"/>
  </numFmts>
  <fonts count="37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6"/>
      <name val="Arial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8"/>
      <color indexed="54"/>
      <name val="Calibri Light"/>
      <family val="2"/>
    </font>
    <font>
      <u/>
      <sz val="10"/>
      <color theme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42"/>
      </patternFill>
    </fill>
    <fill>
      <patternFill patternType="solid">
        <fgColor indexed="4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24"/>
        <bgColor indexed="46"/>
      </patternFill>
    </fill>
    <fill>
      <patternFill patternType="solid">
        <fgColor indexed="22"/>
        <bgColor indexed="44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9"/>
        <bgColor indexed="41"/>
      </patternFill>
    </fill>
    <fill>
      <patternFill patternType="solid">
        <fgColor indexed="55"/>
        <bgColor indexed="46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42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hair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23"/>
      </left>
      <right style="hair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/>
      <top/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/>
      <right style="hair">
        <color indexed="23"/>
      </right>
      <top style="thin">
        <color indexed="23"/>
      </top>
      <bottom style="thin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64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/>
      <top style="hair">
        <color indexed="23"/>
      </top>
      <bottom style="hair">
        <color indexed="55"/>
      </bottom>
      <diagonal/>
    </border>
    <border>
      <left/>
      <right/>
      <top style="hair">
        <color indexed="23"/>
      </top>
      <bottom style="hair">
        <color indexed="55"/>
      </bottom>
      <diagonal/>
    </border>
    <border>
      <left style="hair">
        <color indexed="55"/>
      </left>
      <right style="hair">
        <color indexed="64"/>
      </right>
      <top style="hair">
        <color indexed="23"/>
      </top>
      <bottom style="hair">
        <color indexed="55"/>
      </bottom>
      <diagonal/>
    </border>
    <border>
      <left/>
      <right style="hair">
        <color indexed="64"/>
      </right>
      <top/>
      <bottom style="hair">
        <color indexed="23"/>
      </bottom>
      <diagonal/>
    </border>
    <border>
      <left style="hair">
        <color indexed="55"/>
      </left>
      <right style="hair">
        <color indexed="55"/>
      </right>
      <top style="hair">
        <color indexed="23"/>
      </top>
      <bottom style="hair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23"/>
      </left>
      <right/>
      <top/>
      <bottom style="hair">
        <color indexed="22"/>
      </bottom>
      <diagonal/>
    </border>
    <border>
      <left/>
      <right style="hair">
        <color indexed="64"/>
      </right>
      <top/>
      <bottom style="hair">
        <color indexed="22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55"/>
      </top>
      <bottom/>
      <diagonal/>
    </border>
    <border>
      <left/>
      <right style="hair">
        <color indexed="64"/>
      </right>
      <top style="hair">
        <color indexed="55"/>
      </top>
      <bottom/>
      <diagonal/>
    </border>
  </borders>
  <cellStyleXfs count="51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3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2" borderId="0" applyNumberFormat="0" applyBorder="0" applyAlignment="0" applyProtection="0"/>
    <xf numFmtId="0" fontId="23" fillId="11" borderId="1" applyNumberFormat="0" applyAlignment="0" applyProtection="0"/>
    <xf numFmtId="0" fontId="24" fillId="12" borderId="2" applyNumberFormat="0" applyAlignment="0" applyProtection="0"/>
    <xf numFmtId="0" fontId="25" fillId="0" borderId="3" applyNumberFormat="0" applyFill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2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0" borderId="0" applyNumberFormat="0" applyBorder="0" applyAlignment="0" applyProtection="0"/>
    <xf numFmtId="0" fontId="26" fillId="3" borderId="1" applyNumberFormat="0" applyAlignment="0" applyProtection="0"/>
    <xf numFmtId="0" fontId="36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73" fontId="2" fillId="0" borderId="0" applyFill="0" applyBorder="0" applyAlignment="0" applyProtection="0"/>
    <xf numFmtId="0" fontId="2" fillId="0" borderId="0"/>
    <xf numFmtId="0" fontId="20" fillId="0" borderId="0"/>
    <xf numFmtId="0" fontId="2" fillId="0" borderId="0"/>
    <xf numFmtId="0" fontId="2" fillId="5" borderId="4" applyNumberFormat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7" fillId="11" borderId="5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0" fillId="0" borderId="9" applyNumberFormat="0" applyFill="0" applyAlignment="0" applyProtection="0"/>
    <xf numFmtId="165" fontId="1" fillId="0" borderId="0" applyFont="0" applyFill="0" applyBorder="0" applyAlignment="0" applyProtection="0"/>
    <xf numFmtId="171" fontId="2" fillId="0" borderId="0" applyFill="0" applyBorder="0" applyAlignment="0" applyProtection="0"/>
    <xf numFmtId="172" fontId="2" fillId="0" borderId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4" fontId="2" fillId="0" borderId="0" xfId="0" applyNumberFormat="1" applyFont="1" applyAlignment="1" applyProtection="1">
      <alignment horizontal="center" vertical="center" wrapText="1"/>
      <protection hidden="1"/>
    </xf>
    <xf numFmtId="165" fontId="2" fillId="0" borderId="0" xfId="48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9" fillId="0" borderId="0" xfId="0" applyNumberFormat="1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70" fontId="5" fillId="0" borderId="0" xfId="0" applyNumberFormat="1" applyFont="1" applyAlignment="1" applyProtection="1">
      <alignment vertical="center"/>
      <protection hidden="1"/>
    </xf>
    <xf numFmtId="170" fontId="2" fillId="0" borderId="0" xfId="48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wrapText="1"/>
    </xf>
    <xf numFmtId="169" fontId="2" fillId="0" borderId="0" xfId="0" applyNumberFormat="1" applyFont="1" applyAlignment="1" applyProtection="1">
      <alignment horizontal="center" vertical="center" wrapText="1"/>
      <protection hidden="1"/>
    </xf>
    <xf numFmtId="169" fontId="5" fillId="0" borderId="0" xfId="0" applyNumberFormat="1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0" fillId="16" borderId="10" xfId="0" applyFill="1" applyBorder="1"/>
    <xf numFmtId="0" fontId="0" fillId="17" borderId="10" xfId="0" applyFill="1" applyBorder="1" applyAlignment="1">
      <alignment vertical="center" wrapText="1"/>
    </xf>
    <xf numFmtId="0" fontId="0" fillId="17" borderId="10" xfId="0" applyFill="1" applyBorder="1"/>
    <xf numFmtId="49" fontId="0" fillId="17" borderId="10" xfId="0" applyNumberFormat="1" applyFill="1" applyBorder="1"/>
    <xf numFmtId="0" fontId="0" fillId="18" borderId="10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19" borderId="10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20" borderId="10" xfId="0" applyFill="1" applyBorder="1" applyAlignment="1">
      <alignment vertical="center"/>
    </xf>
    <xf numFmtId="0" fontId="10" fillId="0" borderId="0" xfId="0" applyFont="1" applyAlignment="1" applyProtection="1">
      <alignment horizontal="right"/>
      <protection hidden="1"/>
    </xf>
    <xf numFmtId="167" fontId="0" fillId="0" borderId="0" xfId="0" applyNumberFormat="1" applyAlignment="1">
      <alignment horizontal="left"/>
    </xf>
    <xf numFmtId="4" fontId="13" fillId="0" borderId="0" xfId="0" applyNumberFormat="1" applyFont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4" fontId="4" fillId="0" borderId="0" xfId="0" applyNumberFormat="1" applyFont="1" applyAlignment="1" applyProtection="1">
      <alignment horizontal="center" vertical="center"/>
      <protection hidden="1"/>
    </xf>
    <xf numFmtId="169" fontId="4" fillId="0" borderId="0" xfId="0" applyNumberFormat="1" applyFont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center" vertical="center"/>
      <protection hidden="1"/>
    </xf>
    <xf numFmtId="168" fontId="13" fillId="0" borderId="0" xfId="0" applyNumberFormat="1" applyFont="1" applyAlignment="1" applyProtection="1">
      <alignment vertical="center" wrapText="1"/>
      <protection hidden="1"/>
    </xf>
    <xf numFmtId="0" fontId="10" fillId="21" borderId="11" xfId="0" applyFont="1" applyFill="1" applyBorder="1" applyAlignment="1" applyProtection="1">
      <alignment horizontal="center" vertical="center" wrapText="1"/>
      <protection hidden="1"/>
    </xf>
    <xf numFmtId="0" fontId="10" fillId="21" borderId="12" xfId="0" applyFont="1" applyFill="1" applyBorder="1" applyAlignment="1" applyProtection="1">
      <alignment horizontal="center" vertical="center" wrapText="1"/>
      <protection hidden="1"/>
    </xf>
    <xf numFmtId="0" fontId="10" fillId="21" borderId="13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vertical="center"/>
      <protection hidden="1"/>
    </xf>
    <xf numFmtId="169" fontId="10" fillId="21" borderId="12" xfId="0" applyNumberFormat="1" applyFont="1" applyFill="1" applyBorder="1" applyAlignment="1" applyProtection="1">
      <alignment horizontal="center" vertical="center" wrapText="1"/>
      <protection hidden="1"/>
    </xf>
    <xf numFmtId="166" fontId="2" fillId="0" borderId="0" xfId="31" applyFont="1" applyBorder="1" applyAlignment="1" applyProtection="1">
      <alignment horizontal="center" vertical="center" wrapText="1"/>
      <protection hidden="1"/>
    </xf>
    <xf numFmtId="168" fontId="15" fillId="0" borderId="14" xfId="0" applyNumberFormat="1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 wrapText="1"/>
    </xf>
    <xf numFmtId="0" fontId="16" fillId="0" borderId="15" xfId="0" applyFont="1" applyBorder="1" applyAlignment="1">
      <alignment horizontal="center" vertical="center" wrapText="1"/>
    </xf>
    <xf numFmtId="169" fontId="16" fillId="0" borderId="15" xfId="0" applyNumberFormat="1" applyFont="1" applyBorder="1" applyAlignment="1">
      <alignment horizontal="center" vertical="center" wrapText="1"/>
    </xf>
    <xf numFmtId="168" fontId="15" fillId="0" borderId="16" xfId="0" applyNumberFormat="1" applyFont="1" applyBorder="1" applyAlignment="1">
      <alignment horizontal="center" vertical="center" wrapText="1"/>
    </xf>
    <xf numFmtId="0" fontId="15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0" fontId="10" fillId="21" borderId="18" xfId="0" applyFont="1" applyFill="1" applyBorder="1" applyAlignment="1" applyProtection="1">
      <alignment horizontal="center" vertical="center" wrapText="1"/>
      <protection hidden="1"/>
    </xf>
    <xf numFmtId="168" fontId="15" fillId="0" borderId="19" xfId="0" applyNumberFormat="1" applyFont="1" applyBorder="1" applyAlignment="1">
      <alignment horizontal="center" vertical="center" wrapText="1"/>
    </xf>
    <xf numFmtId="168" fontId="10" fillId="17" borderId="17" xfId="0" applyNumberFormat="1" applyFont="1" applyFill="1" applyBorder="1" applyAlignment="1">
      <alignment vertical="center"/>
    </xf>
    <xf numFmtId="168" fontId="15" fillId="0" borderId="17" xfId="0" applyNumberFormat="1" applyFont="1" applyBorder="1" applyAlignment="1">
      <alignment horizontal="center" vertical="center" wrapText="1"/>
    </xf>
    <xf numFmtId="168" fontId="10" fillId="17" borderId="16" xfId="0" applyNumberFormat="1" applyFont="1" applyFill="1" applyBorder="1" applyAlignment="1">
      <alignment horizontal="center" vertical="center"/>
    </xf>
    <xf numFmtId="168" fontId="10" fillId="17" borderId="17" xfId="0" applyNumberFormat="1" applyFont="1" applyFill="1" applyBorder="1" applyAlignment="1">
      <alignment horizontal="center" vertical="center"/>
    </xf>
    <xf numFmtId="4" fontId="10" fillId="0" borderId="20" xfId="48" applyNumberFormat="1" applyFont="1" applyFill="1" applyBorder="1" applyAlignment="1" applyProtection="1">
      <alignment horizontal="center" vertical="center" wrapText="1"/>
      <protection hidden="1"/>
    </xf>
    <xf numFmtId="167" fontId="18" fillId="0" borderId="0" xfId="31" applyNumberFormat="1" applyFont="1" applyBorder="1" applyAlignment="1" applyProtection="1">
      <alignment horizontal="left" vertical="center"/>
      <protection hidden="1"/>
    </xf>
    <xf numFmtId="168" fontId="15" fillId="0" borderId="21" xfId="0" applyNumberFormat="1" applyFont="1" applyBorder="1" applyAlignment="1">
      <alignment horizontal="center" vertical="center" wrapText="1"/>
    </xf>
    <xf numFmtId="168" fontId="15" fillId="0" borderId="22" xfId="0" applyNumberFormat="1" applyFont="1" applyBorder="1" applyAlignment="1">
      <alignment horizontal="center" vertical="center" wrapText="1"/>
    </xf>
    <xf numFmtId="0" fontId="15" fillId="0" borderId="22" xfId="0" applyFont="1" applyBorder="1" applyAlignment="1">
      <alignment vertical="center" wrapText="1"/>
    </xf>
    <xf numFmtId="0" fontId="16" fillId="0" borderId="22" xfId="0" applyFont="1" applyBorder="1" applyAlignment="1">
      <alignment horizontal="center" vertical="center" wrapText="1"/>
    </xf>
    <xf numFmtId="4" fontId="3" fillId="17" borderId="23" xfId="48" applyNumberFormat="1" applyFont="1" applyFill="1" applyBorder="1" applyAlignment="1" applyProtection="1">
      <alignment horizontal="center" vertical="center" wrapText="1"/>
      <protection hidden="1"/>
    </xf>
    <xf numFmtId="4" fontId="10" fillId="17" borderId="24" xfId="0" applyNumberFormat="1" applyFont="1" applyFill="1" applyBorder="1" applyAlignment="1">
      <alignment vertical="center"/>
    </xf>
    <xf numFmtId="2" fontId="16" fillId="0" borderId="15" xfId="0" applyNumberFormat="1" applyFont="1" applyBorder="1" applyAlignment="1">
      <alignment horizontal="center" vertical="center" wrapText="1"/>
    </xf>
    <xf numFmtId="2" fontId="16" fillId="0" borderId="22" xfId="0" applyNumberFormat="1" applyFont="1" applyBorder="1" applyAlignment="1">
      <alignment horizontal="center" vertical="center" wrapText="1"/>
    </xf>
    <xf numFmtId="2" fontId="10" fillId="17" borderId="17" xfId="0" applyNumberFormat="1" applyFont="1" applyFill="1" applyBorder="1" applyAlignment="1">
      <alignment vertical="center"/>
    </xf>
    <xf numFmtId="2" fontId="16" fillId="0" borderId="17" xfId="0" applyNumberFormat="1" applyFont="1" applyBorder="1" applyAlignment="1">
      <alignment horizontal="center" vertical="center" wrapText="1"/>
    </xf>
    <xf numFmtId="4" fontId="16" fillId="0" borderId="15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 applyProtection="1">
      <alignment vertical="center"/>
      <protection hidden="1"/>
    </xf>
    <xf numFmtId="4" fontId="10" fillId="21" borderId="12" xfId="0" applyNumberFormat="1" applyFont="1" applyFill="1" applyBorder="1" applyAlignment="1" applyProtection="1">
      <alignment horizontal="center" vertical="center" wrapText="1"/>
      <protection hidden="1"/>
    </xf>
    <xf numFmtId="4" fontId="10" fillId="17" borderId="17" xfId="0" applyNumberFormat="1" applyFont="1" applyFill="1" applyBorder="1" applyAlignment="1">
      <alignment vertical="center"/>
    </xf>
    <xf numFmtId="4" fontId="17" fillId="0" borderId="2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5" fillId="22" borderId="26" xfId="0" applyFont="1" applyFill="1" applyBorder="1"/>
    <xf numFmtId="0" fontId="31" fillId="0" borderId="0" xfId="0" applyFont="1"/>
    <xf numFmtId="0" fontId="2" fillId="18" borderId="10" xfId="0" applyFont="1" applyFill="1" applyBorder="1" applyAlignment="1">
      <alignment vertical="center" wrapText="1"/>
    </xf>
    <xf numFmtId="168" fontId="18" fillId="17" borderId="17" xfId="0" applyNumberFormat="1" applyFont="1" applyFill="1" applyBorder="1" applyAlignment="1">
      <alignment horizontal="center" vertical="center"/>
    </xf>
    <xf numFmtId="169" fontId="14" fillId="0" borderId="15" xfId="0" applyNumberFormat="1" applyFont="1" applyBorder="1" applyAlignment="1" applyProtection="1">
      <alignment horizontal="center" vertical="center" wrapText="1"/>
      <protection locked="0"/>
    </xf>
    <xf numFmtId="169" fontId="17" fillId="0" borderId="22" xfId="0" applyNumberFormat="1" applyFont="1" applyBorder="1" applyAlignment="1" applyProtection="1">
      <alignment horizontal="center" vertical="center" wrapText="1"/>
      <protection locked="0"/>
    </xf>
    <xf numFmtId="168" fontId="10" fillId="17" borderId="17" xfId="0" applyNumberFormat="1" applyFont="1" applyFill="1" applyBorder="1" applyAlignment="1" applyProtection="1">
      <alignment vertical="center"/>
      <protection locked="0"/>
    </xf>
    <xf numFmtId="4" fontId="0" fillId="0" borderId="0" xfId="0" applyNumberFormat="1"/>
    <xf numFmtId="166" fontId="2" fillId="0" borderId="0" xfId="31" applyFont="1"/>
    <xf numFmtId="164" fontId="19" fillId="17" borderId="27" xfId="48" applyNumberFormat="1" applyFont="1" applyFill="1" applyBorder="1" applyAlignment="1" applyProtection="1">
      <alignment horizontal="left" vertical="center" wrapText="1"/>
      <protection hidden="1"/>
    </xf>
    <xf numFmtId="164" fontId="19" fillId="17" borderId="28" xfId="48" applyNumberFormat="1" applyFont="1" applyFill="1" applyBorder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vertical="center"/>
      <protection hidden="1"/>
    </xf>
    <xf numFmtId="3" fontId="10" fillId="0" borderId="17" xfId="0" applyNumberFormat="1" applyFont="1" applyBorder="1" applyAlignment="1" applyProtection="1">
      <alignment horizontal="left"/>
      <protection locked="0"/>
    </xf>
    <xf numFmtId="0" fontId="10" fillId="0" borderId="17" xfId="0" applyFont="1" applyBorder="1" applyAlignment="1" applyProtection="1">
      <alignment horizontal="left"/>
      <protection locked="0"/>
    </xf>
    <xf numFmtId="3" fontId="10" fillId="0" borderId="29" xfId="0" applyNumberFormat="1" applyFont="1" applyBorder="1" applyAlignment="1" applyProtection="1">
      <alignment horizontal="left"/>
      <protection locked="0"/>
    </xf>
    <xf numFmtId="169" fontId="12" fillId="17" borderId="30" xfId="0" applyNumberFormat="1" applyFont="1" applyFill="1" applyBorder="1" applyAlignment="1" applyProtection="1">
      <alignment horizontal="left" vertical="center" wrapText="1"/>
      <protection hidden="1"/>
    </xf>
    <xf numFmtId="169" fontId="12" fillId="17" borderId="31" xfId="0" applyNumberFormat="1" applyFont="1" applyFill="1" applyBorder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</cellXfs>
  <cellStyles count="51">
    <cellStyle name="20% - Ênfase1 2" xfId="1" xr:uid="{00000000-0005-0000-0000-000000000000}"/>
    <cellStyle name="20% - Ênfase2 2" xfId="2" xr:uid="{00000000-0005-0000-0000-000001000000}"/>
    <cellStyle name="20% - Ênfase3 2" xfId="3" xr:uid="{00000000-0005-0000-0000-000002000000}"/>
    <cellStyle name="20% - Ênfase4 2" xfId="4" xr:uid="{00000000-0005-0000-0000-000003000000}"/>
    <cellStyle name="20% - Ênfase5 2" xfId="5" xr:uid="{00000000-0005-0000-0000-000004000000}"/>
    <cellStyle name="20% - Ênfase6 2" xfId="6" xr:uid="{00000000-0005-0000-0000-000005000000}"/>
    <cellStyle name="40% - Ênfase1 2" xfId="7" xr:uid="{00000000-0005-0000-0000-000006000000}"/>
    <cellStyle name="40% - Ênfase2 2" xfId="8" xr:uid="{00000000-0005-0000-0000-000007000000}"/>
    <cellStyle name="40% - Ênfase3 2" xfId="9" xr:uid="{00000000-0005-0000-0000-000008000000}"/>
    <cellStyle name="40% - Ênfase4 2" xfId="10" xr:uid="{00000000-0005-0000-0000-000009000000}"/>
    <cellStyle name="40% - Ênfase5 2" xfId="11" xr:uid="{00000000-0005-0000-0000-00000A000000}"/>
    <cellStyle name="40% - Ênfase6 2" xfId="12" xr:uid="{00000000-0005-0000-0000-00000B000000}"/>
    <cellStyle name="60% - Ênfase1 2" xfId="13" xr:uid="{00000000-0005-0000-0000-00000C000000}"/>
    <cellStyle name="60% - Ênfase2 2" xfId="14" xr:uid="{00000000-0005-0000-0000-00000D000000}"/>
    <cellStyle name="60% - Ênfase3 2" xfId="15" xr:uid="{00000000-0005-0000-0000-00000E000000}"/>
    <cellStyle name="60% - Ênfase4 2" xfId="16" xr:uid="{00000000-0005-0000-0000-00000F000000}"/>
    <cellStyle name="60% - Ênfase5 2" xfId="17" xr:uid="{00000000-0005-0000-0000-000010000000}"/>
    <cellStyle name="60% - Ênfase6 2" xfId="18" xr:uid="{00000000-0005-0000-0000-000011000000}"/>
    <cellStyle name="Bom 2" xfId="19" xr:uid="{00000000-0005-0000-0000-000012000000}"/>
    <cellStyle name="Cálculo 2" xfId="20" xr:uid="{00000000-0005-0000-0000-000013000000}"/>
    <cellStyle name="Célula de Verificação 2" xfId="21" xr:uid="{00000000-0005-0000-0000-000014000000}"/>
    <cellStyle name="Célula Vinculada 2" xfId="22" xr:uid="{00000000-0005-0000-0000-000015000000}"/>
    <cellStyle name="Ênfase1 2" xfId="23" xr:uid="{00000000-0005-0000-0000-000016000000}"/>
    <cellStyle name="Ênfase2 2" xfId="24" xr:uid="{00000000-0005-0000-0000-000017000000}"/>
    <cellStyle name="Ênfase3 2" xfId="25" xr:uid="{00000000-0005-0000-0000-000018000000}"/>
    <cellStyle name="Ênfase4 2" xfId="26" xr:uid="{00000000-0005-0000-0000-000019000000}"/>
    <cellStyle name="Ênfase5 2" xfId="27" xr:uid="{00000000-0005-0000-0000-00001A000000}"/>
    <cellStyle name="Ênfase6 2" xfId="28" xr:uid="{00000000-0005-0000-0000-00001B000000}"/>
    <cellStyle name="Entrada 2" xfId="29" xr:uid="{00000000-0005-0000-0000-00001C000000}"/>
    <cellStyle name="Hiperlink 2" xfId="30" xr:uid="{00000000-0005-0000-0000-00001D000000}"/>
    <cellStyle name="Moeda" xfId="31" builtinId="4"/>
    <cellStyle name="Moeda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ta 2" xfId="36" xr:uid="{00000000-0005-0000-0000-000024000000}"/>
    <cellStyle name="Porcentagem 2" xfId="37" xr:uid="{00000000-0005-0000-0000-000025000000}"/>
    <cellStyle name="Porcentagem 3" xfId="38" xr:uid="{00000000-0005-0000-0000-000026000000}"/>
    <cellStyle name="Saída 2" xfId="39" xr:uid="{00000000-0005-0000-0000-000027000000}"/>
    <cellStyle name="Texto de Aviso 2" xfId="40" xr:uid="{00000000-0005-0000-0000-000028000000}"/>
    <cellStyle name="Texto Explicativo 2" xfId="41" xr:uid="{00000000-0005-0000-0000-000029000000}"/>
    <cellStyle name="Título 1 2" xfId="42" xr:uid="{00000000-0005-0000-0000-00002A000000}"/>
    <cellStyle name="Título 2 2" xfId="43" xr:uid="{00000000-0005-0000-0000-00002B000000}"/>
    <cellStyle name="Título 3 2" xfId="44" xr:uid="{00000000-0005-0000-0000-00002C000000}"/>
    <cellStyle name="Título 4 2" xfId="45" xr:uid="{00000000-0005-0000-0000-00002D000000}"/>
    <cellStyle name="Título 5" xfId="46" xr:uid="{00000000-0005-0000-0000-00002E000000}"/>
    <cellStyle name="Total 2" xfId="47" xr:uid="{00000000-0005-0000-0000-00002F000000}"/>
    <cellStyle name="Vírgula" xfId="48" builtinId="3"/>
    <cellStyle name="Vírgula 2" xfId="49" xr:uid="{00000000-0005-0000-0000-000031000000}"/>
    <cellStyle name="Vírgula 3" xfId="50" xr:uid="{00000000-0005-0000-0000-000032000000}"/>
  </cellStyles>
  <dxfs count="10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0</xdr:rowOff>
    </xdr:from>
    <xdr:to>
      <xdr:col>3</xdr:col>
      <xdr:colOff>323850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AE468E14-B89E-FF1C-A04C-1CEE153C98BF}"/>
            </a:ext>
          </a:extLst>
        </xdr:cNvPr>
        <xdr:cNvSpPr txBox="1">
          <a:spLocks noChangeArrowheads="1"/>
        </xdr:cNvSpPr>
      </xdr:nvSpPr>
      <xdr:spPr bwMode="auto">
        <a:xfrm>
          <a:off x="90487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0</xdr:row>
      <xdr:rowOff>676275</xdr:rowOff>
    </xdr:to>
    <xdr:pic>
      <xdr:nvPicPr>
        <xdr:cNvPr id="1157" name="Picture 2" descr="brasãoGIF_300dpi">
          <a:extLst>
            <a:ext uri="{FF2B5EF4-FFF2-40B4-BE49-F238E27FC236}">
              <a16:creationId xmlns:a16="http://schemas.microsoft.com/office/drawing/2014/main" id="{19FC09B5-7130-006B-7227-47F5B0491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L51"/>
  <sheetViews>
    <sheetView tabSelected="1" zoomScaleNormal="100" workbookViewId="0"/>
  </sheetViews>
  <sheetFormatPr defaultRowHeight="12.75" x14ac:dyDescent="0.2"/>
  <cols>
    <col min="1" max="1" width="8.28515625" style="1" customWidth="1"/>
    <col min="2" max="2" width="12.5703125" style="1" customWidth="1"/>
    <col min="3" max="3" width="54.140625" style="2" customWidth="1"/>
    <col min="4" max="4" width="9.7109375" style="1" customWidth="1"/>
    <col min="5" max="5" width="9.140625" style="1" customWidth="1"/>
    <col min="6" max="6" width="10.140625" style="3" customWidth="1"/>
    <col min="7" max="7" width="11.42578125" style="16" customWidth="1"/>
    <col min="8" max="8" width="13.28515625" style="14" customWidth="1"/>
    <col min="9" max="9" width="8.85546875" style="2" hidden="1" customWidth="1"/>
    <col min="10" max="10" width="11.5703125" style="2" customWidth="1"/>
    <col min="11" max="16" width="9.140625" style="2"/>
    <col min="17" max="17" width="10" style="2" bestFit="1" customWidth="1"/>
    <col min="18" max="16384" width="9.140625" style="2"/>
  </cols>
  <sheetData>
    <row r="1" spans="1:12" ht="58.5" customHeight="1" x14ac:dyDescent="0.2">
      <c r="I1" s="4"/>
    </row>
    <row r="2" spans="1:12" x14ac:dyDescent="0.2">
      <c r="A2" s="88" t="s">
        <v>35</v>
      </c>
      <c r="B2" s="88"/>
      <c r="C2" s="88"/>
      <c r="D2" s="88"/>
      <c r="E2" s="88"/>
      <c r="F2" s="88"/>
      <c r="G2" s="88"/>
      <c r="H2" s="88"/>
    </row>
    <row r="3" spans="1:12" x14ac:dyDescent="0.2">
      <c r="A3" s="88" t="str">
        <f>UPPER(Dados!B1&amp;"  -  "&amp;Dados!B4)</f>
        <v>PREGÃO ELETRÔNICO Nº 065/2023  -  ABERTURA DAS PROPOSTAS: 18/05/2023 ÀS 10:00HS</v>
      </c>
      <c r="B3" s="88"/>
      <c r="C3" s="88"/>
      <c r="D3" s="88"/>
      <c r="E3" s="88"/>
      <c r="F3" s="88"/>
      <c r="G3" s="88"/>
      <c r="H3" s="88"/>
    </row>
    <row r="4" spans="1:12" x14ac:dyDescent="0.2">
      <c r="A4" s="94" t="str">
        <f>Dados!B3</f>
        <v>EVENTUAL EXECUÇÃO DE SERVIÇOS DE PAVIMENTO E RECAPEAMENTO EM CONCRETO BETUMINOSO A QUENTE</v>
      </c>
      <c r="B4" s="94"/>
      <c r="C4" s="94"/>
      <c r="D4" s="94"/>
      <c r="E4" s="94"/>
      <c r="F4" s="94"/>
      <c r="G4" s="94"/>
      <c r="H4" s="94"/>
    </row>
    <row r="5" spans="1:12" x14ac:dyDescent="0.2">
      <c r="A5" s="88" t="str">
        <f>Dados!B2</f>
        <v>PROCESSO ADMINISTRATIVO Nº 0956/2023 de 20/03/2023</v>
      </c>
      <c r="B5" s="88"/>
      <c r="C5" s="88"/>
      <c r="D5" s="88"/>
      <c r="E5" s="88"/>
      <c r="F5" s="88"/>
      <c r="G5" s="88"/>
      <c r="H5" s="88"/>
    </row>
    <row r="6" spans="1:12" x14ac:dyDescent="0.2">
      <c r="A6" s="88" t="str">
        <f>Dados!B7</f>
        <v>MENOR PREÇO GLOBAL</v>
      </c>
      <c r="B6" s="88"/>
      <c r="C6" s="88"/>
      <c r="D6" s="88"/>
      <c r="E6" s="88"/>
      <c r="F6" s="88"/>
      <c r="G6" s="88"/>
      <c r="H6" s="88"/>
    </row>
    <row r="7" spans="1:12" ht="13.5" customHeight="1" x14ac:dyDescent="0.2">
      <c r="A7" s="95" t="s">
        <v>30</v>
      </c>
      <c r="B7" s="95"/>
      <c r="C7" s="58">
        <f>Dados!B8</f>
        <v>7572038.6099999994</v>
      </c>
      <c r="D7" s="8"/>
      <c r="E7" s="8"/>
      <c r="F7" s="70"/>
      <c r="G7" s="17"/>
      <c r="H7" s="13"/>
    </row>
    <row r="8" spans="1:12" s="10" customFormat="1" ht="12" customHeight="1" x14ac:dyDescent="0.2">
      <c r="A8" s="18" t="s">
        <v>0</v>
      </c>
      <c r="B8" s="89"/>
      <c r="C8" s="89"/>
      <c r="D8" s="89"/>
      <c r="E8" s="89"/>
      <c r="F8" s="89"/>
      <c r="G8" s="89"/>
      <c r="H8" s="89"/>
    </row>
    <row r="9" spans="1:12" s="10" customFormat="1" ht="12" customHeight="1" x14ac:dyDescent="0.2">
      <c r="A9" s="18" t="s">
        <v>1</v>
      </c>
      <c r="B9" s="91"/>
      <c r="C9" s="91"/>
      <c r="D9" s="91"/>
      <c r="E9" s="91"/>
      <c r="F9" s="91"/>
      <c r="G9" s="91"/>
      <c r="H9" s="91"/>
    </row>
    <row r="10" spans="1:12" s="10" customFormat="1" ht="12" customHeight="1" x14ac:dyDescent="0.2">
      <c r="A10" s="18" t="s">
        <v>2</v>
      </c>
      <c r="B10" s="89"/>
      <c r="C10" s="90"/>
      <c r="D10" s="29" t="s">
        <v>8</v>
      </c>
      <c r="E10" s="89"/>
      <c r="F10" s="90"/>
      <c r="G10" s="90"/>
      <c r="H10" s="90"/>
    </row>
    <row r="11" spans="1:12" ht="4.5" customHeight="1" x14ac:dyDescent="0.2">
      <c r="A11" s="5"/>
      <c r="B11" s="5"/>
      <c r="C11" s="33"/>
      <c r="D11" s="33"/>
      <c r="E11" s="33"/>
      <c r="F11" s="34"/>
      <c r="G11" s="35"/>
      <c r="H11" s="36"/>
    </row>
    <row r="12" spans="1:12" s="10" customFormat="1" ht="22.5" x14ac:dyDescent="0.2">
      <c r="A12" s="38" t="s">
        <v>3</v>
      </c>
      <c r="B12" s="51" t="s">
        <v>43</v>
      </c>
      <c r="C12" s="39" t="s">
        <v>4</v>
      </c>
      <c r="D12" s="39" t="s">
        <v>5</v>
      </c>
      <c r="E12" s="39" t="s">
        <v>6</v>
      </c>
      <c r="F12" s="71" t="s">
        <v>25</v>
      </c>
      <c r="G12" s="42" t="s">
        <v>26</v>
      </c>
      <c r="H12" s="40" t="s">
        <v>7</v>
      </c>
    </row>
    <row r="13" spans="1:12" s="10" customFormat="1" ht="11.25" customHeight="1" x14ac:dyDescent="0.2">
      <c r="A13" s="55" t="s">
        <v>36</v>
      </c>
      <c r="B13" s="56"/>
      <c r="C13" s="79" t="s">
        <v>47</v>
      </c>
      <c r="D13" s="53"/>
      <c r="E13" s="67"/>
      <c r="F13" s="72"/>
      <c r="G13" s="53"/>
      <c r="H13" s="64"/>
    </row>
    <row r="14" spans="1:12" s="10" customFormat="1" ht="36" x14ac:dyDescent="0.2">
      <c r="A14" s="44">
        <v>1</v>
      </c>
      <c r="B14" s="52" t="s">
        <v>37</v>
      </c>
      <c r="C14" s="45" t="s">
        <v>38</v>
      </c>
      <c r="D14" s="46" t="s">
        <v>39</v>
      </c>
      <c r="E14" s="65">
        <v>28.8</v>
      </c>
      <c r="F14" s="47">
        <v>301.5</v>
      </c>
      <c r="G14" s="80"/>
      <c r="H14" s="57" t="str">
        <f t="shared" ref="H14:H20" si="0">IF(G14="","",IF(ISTEXT(G14),"NC",G14*E14))</f>
        <v/>
      </c>
      <c r="I14" s="9">
        <f t="shared" ref="I14:I20" si="1">F14*E14</f>
        <v>8683.2000000000007</v>
      </c>
      <c r="L14" s="9"/>
    </row>
    <row r="15" spans="1:12" s="10" customFormat="1" ht="60" x14ac:dyDescent="0.2">
      <c r="A15" s="44">
        <v>2</v>
      </c>
      <c r="B15" s="52" t="s">
        <v>48</v>
      </c>
      <c r="C15" s="45" t="s">
        <v>49</v>
      </c>
      <c r="D15" s="46" t="s">
        <v>41</v>
      </c>
      <c r="E15" s="65">
        <v>6</v>
      </c>
      <c r="F15" s="47">
        <v>1552.87</v>
      </c>
      <c r="G15" s="80"/>
      <c r="H15" s="57" t="str">
        <f t="shared" si="0"/>
        <v/>
      </c>
      <c r="I15" s="9">
        <f t="shared" si="1"/>
        <v>9317.2199999999993</v>
      </c>
      <c r="L15" s="9"/>
    </row>
    <row r="16" spans="1:12" s="10" customFormat="1" ht="24" x14ac:dyDescent="0.2">
      <c r="A16" s="44">
        <v>3</v>
      </c>
      <c r="B16" s="52">
        <v>20113</v>
      </c>
      <c r="C16" s="45" t="s">
        <v>50</v>
      </c>
      <c r="D16" s="46" t="s">
        <v>51</v>
      </c>
      <c r="E16" s="65">
        <v>2112</v>
      </c>
      <c r="F16" s="47">
        <v>32.270000000000003</v>
      </c>
      <c r="G16" s="80"/>
      <c r="H16" s="57" t="str">
        <f t="shared" si="0"/>
        <v/>
      </c>
      <c r="I16" s="9">
        <f t="shared" si="1"/>
        <v>68154.240000000005</v>
      </c>
      <c r="L16" s="9"/>
    </row>
    <row r="17" spans="1:12" s="10" customFormat="1" ht="48" x14ac:dyDescent="0.2">
      <c r="A17" s="44">
        <v>4</v>
      </c>
      <c r="B17" s="52" t="s">
        <v>52</v>
      </c>
      <c r="C17" s="45" t="s">
        <v>53</v>
      </c>
      <c r="D17" s="46" t="s">
        <v>40</v>
      </c>
      <c r="E17" s="65">
        <v>40</v>
      </c>
      <c r="F17" s="47">
        <v>118.51</v>
      </c>
      <c r="G17" s="80"/>
      <c r="H17" s="57" t="str">
        <f t="shared" si="0"/>
        <v/>
      </c>
      <c r="I17" s="9">
        <f t="shared" si="1"/>
        <v>4740.4000000000005</v>
      </c>
      <c r="L17" s="9"/>
    </row>
    <row r="18" spans="1:12" s="10" customFormat="1" ht="60" x14ac:dyDescent="0.2">
      <c r="A18" s="44">
        <v>5</v>
      </c>
      <c r="B18" s="52">
        <v>73335</v>
      </c>
      <c r="C18" s="45" t="s">
        <v>54</v>
      </c>
      <c r="D18" s="46" t="s">
        <v>55</v>
      </c>
      <c r="E18" s="65">
        <v>1056</v>
      </c>
      <c r="F18" s="47">
        <v>41.77</v>
      </c>
      <c r="G18" s="80"/>
      <c r="H18" s="57" t="str">
        <f t="shared" si="0"/>
        <v/>
      </c>
      <c r="I18" s="9">
        <f t="shared" si="1"/>
        <v>44109.120000000003</v>
      </c>
      <c r="L18" s="9"/>
    </row>
    <row r="19" spans="1:12" s="10" customFormat="1" ht="36" x14ac:dyDescent="0.2">
      <c r="A19" s="44">
        <v>6</v>
      </c>
      <c r="B19" s="52" t="s">
        <v>56</v>
      </c>
      <c r="C19" s="45" t="s">
        <v>57</v>
      </c>
      <c r="D19" s="46" t="s">
        <v>58</v>
      </c>
      <c r="E19" s="65">
        <v>569</v>
      </c>
      <c r="F19" s="47">
        <v>54.31</v>
      </c>
      <c r="G19" s="80"/>
      <c r="H19" s="57" t="str">
        <f t="shared" si="0"/>
        <v/>
      </c>
      <c r="I19" s="9">
        <f t="shared" si="1"/>
        <v>30902.390000000003</v>
      </c>
      <c r="L19" s="9"/>
    </row>
    <row r="20" spans="1:12" s="10" customFormat="1" ht="36" x14ac:dyDescent="0.2">
      <c r="A20" s="44">
        <v>7</v>
      </c>
      <c r="B20" s="52" t="s">
        <v>59</v>
      </c>
      <c r="C20" s="45" t="s">
        <v>60</v>
      </c>
      <c r="D20" s="46" t="s">
        <v>61</v>
      </c>
      <c r="E20" s="65">
        <v>6828</v>
      </c>
      <c r="F20" s="47">
        <v>3.13</v>
      </c>
      <c r="G20" s="80"/>
      <c r="H20" s="57" t="str">
        <f t="shared" si="0"/>
        <v/>
      </c>
      <c r="I20" s="9">
        <f t="shared" si="1"/>
        <v>21371.64</v>
      </c>
      <c r="L20" s="9"/>
    </row>
    <row r="21" spans="1:12" s="10" customFormat="1" x14ac:dyDescent="0.2">
      <c r="A21" s="59"/>
      <c r="B21" s="60"/>
      <c r="C21" s="61"/>
      <c r="D21" s="62"/>
      <c r="E21" s="66"/>
      <c r="F21" s="73" t="s">
        <v>29</v>
      </c>
      <c r="G21" s="81"/>
      <c r="H21" s="63">
        <f>SUM(H14:H20)</f>
        <v>0</v>
      </c>
      <c r="I21" s="9"/>
      <c r="L21" s="9"/>
    </row>
    <row r="22" spans="1:12" s="10" customFormat="1" ht="11.25" customHeight="1" x14ac:dyDescent="0.2">
      <c r="A22" s="55" t="s">
        <v>42</v>
      </c>
      <c r="B22" s="56"/>
      <c r="C22" s="79" t="s">
        <v>62</v>
      </c>
      <c r="D22" s="53"/>
      <c r="E22" s="67"/>
      <c r="F22" s="72"/>
      <c r="G22" s="82"/>
      <c r="H22" s="64"/>
    </row>
    <row r="23" spans="1:12" s="10" customFormat="1" ht="36" x14ac:dyDescent="0.2">
      <c r="A23" s="44">
        <v>8</v>
      </c>
      <c r="B23" s="52">
        <v>95995</v>
      </c>
      <c r="C23" s="45" t="s">
        <v>63</v>
      </c>
      <c r="D23" s="46" t="s">
        <v>64</v>
      </c>
      <c r="E23" s="65">
        <v>3000</v>
      </c>
      <c r="F23" s="69">
        <v>2093.7199999999998</v>
      </c>
      <c r="G23" s="80"/>
      <c r="H23" s="57" t="str">
        <f>IF(G23="","",IF(ISTEXT(G23),"NC",G23*E23))</f>
        <v/>
      </c>
      <c r="I23" s="9">
        <f>F23*E23</f>
        <v>6281159.9999999991</v>
      </c>
      <c r="L23" s="9"/>
    </row>
    <row r="24" spans="1:12" s="10" customFormat="1" ht="24" x14ac:dyDescent="0.2">
      <c r="A24" s="44">
        <v>9</v>
      </c>
      <c r="B24" s="52" t="s">
        <v>65</v>
      </c>
      <c r="C24" s="45" t="s">
        <v>66</v>
      </c>
      <c r="D24" s="46" t="s">
        <v>39</v>
      </c>
      <c r="E24" s="65">
        <v>42000</v>
      </c>
      <c r="F24" s="69">
        <v>10.54</v>
      </c>
      <c r="G24" s="80"/>
      <c r="H24" s="57" t="str">
        <f t="shared" ref="H24:H30" si="2">IF(G24="","",IF(ISTEXT(G24),"NC",G24*E24))</f>
        <v/>
      </c>
      <c r="I24" s="9">
        <f t="shared" ref="I24:I30" si="3">F24*E24</f>
        <v>442679.99999999994</v>
      </c>
      <c r="L24" s="9"/>
    </row>
    <row r="25" spans="1:12" s="10" customFormat="1" ht="24" x14ac:dyDescent="0.2">
      <c r="A25" s="44">
        <v>10</v>
      </c>
      <c r="B25" s="52" t="s">
        <v>67</v>
      </c>
      <c r="C25" s="45" t="s">
        <v>68</v>
      </c>
      <c r="D25" s="46" t="s">
        <v>69</v>
      </c>
      <c r="E25" s="65">
        <v>18000</v>
      </c>
      <c r="F25" s="69">
        <v>2.85</v>
      </c>
      <c r="G25" s="80"/>
      <c r="H25" s="57" t="str">
        <f t="shared" si="2"/>
        <v/>
      </c>
      <c r="I25" s="9">
        <f t="shared" si="3"/>
        <v>51300</v>
      </c>
      <c r="L25" s="9"/>
    </row>
    <row r="26" spans="1:12" s="10" customFormat="1" ht="36" x14ac:dyDescent="0.2">
      <c r="A26" s="44">
        <v>11</v>
      </c>
      <c r="B26" s="52">
        <v>102332</v>
      </c>
      <c r="C26" s="45" t="s">
        <v>70</v>
      </c>
      <c r="D26" s="46" t="s">
        <v>71</v>
      </c>
      <c r="E26" s="65">
        <v>1935</v>
      </c>
      <c r="F26" s="69">
        <v>2.23</v>
      </c>
      <c r="G26" s="80"/>
      <c r="H26" s="57" t="str">
        <f t="shared" si="2"/>
        <v/>
      </c>
      <c r="I26" s="9">
        <f t="shared" si="3"/>
        <v>4315.05</v>
      </c>
      <c r="L26" s="9"/>
    </row>
    <row r="27" spans="1:12" s="10" customFormat="1" ht="48" x14ac:dyDescent="0.2">
      <c r="A27" s="44">
        <v>12</v>
      </c>
      <c r="B27" s="52">
        <v>102333</v>
      </c>
      <c r="C27" s="45" t="s">
        <v>72</v>
      </c>
      <c r="D27" s="46" t="s">
        <v>71</v>
      </c>
      <c r="E27" s="65">
        <v>1935</v>
      </c>
      <c r="F27" s="69">
        <v>0.89</v>
      </c>
      <c r="G27" s="80"/>
      <c r="H27" s="57" t="str">
        <f t="shared" si="2"/>
        <v/>
      </c>
      <c r="I27" s="9">
        <f t="shared" si="3"/>
        <v>1722.15</v>
      </c>
      <c r="L27" s="9"/>
    </row>
    <row r="28" spans="1:12" s="10" customFormat="1" ht="24" x14ac:dyDescent="0.2">
      <c r="A28" s="44">
        <v>13</v>
      </c>
      <c r="B28" s="52">
        <v>100987</v>
      </c>
      <c r="C28" s="45" t="s">
        <v>73</v>
      </c>
      <c r="D28" s="46" t="s">
        <v>64</v>
      </c>
      <c r="E28" s="65">
        <v>3000</v>
      </c>
      <c r="F28" s="69">
        <v>12.21</v>
      </c>
      <c r="G28" s="80"/>
      <c r="H28" s="57" t="str">
        <f t="shared" si="2"/>
        <v/>
      </c>
      <c r="I28" s="9">
        <f t="shared" si="3"/>
        <v>36630</v>
      </c>
      <c r="L28" s="9"/>
    </row>
    <row r="29" spans="1:12" s="10" customFormat="1" ht="36" x14ac:dyDescent="0.2">
      <c r="A29" s="44">
        <v>14</v>
      </c>
      <c r="B29" s="52">
        <v>95875</v>
      </c>
      <c r="C29" s="45" t="s">
        <v>74</v>
      </c>
      <c r="D29" s="46" t="s">
        <v>75</v>
      </c>
      <c r="E29" s="65">
        <v>90000</v>
      </c>
      <c r="F29" s="69">
        <v>2.99</v>
      </c>
      <c r="G29" s="80"/>
      <c r="H29" s="57" t="str">
        <f t="shared" si="2"/>
        <v/>
      </c>
      <c r="I29" s="9">
        <f t="shared" si="3"/>
        <v>269100</v>
      </c>
      <c r="L29" s="9"/>
    </row>
    <row r="30" spans="1:12" s="10" customFormat="1" ht="36" x14ac:dyDescent="0.2">
      <c r="A30" s="44">
        <v>15</v>
      </c>
      <c r="B30" s="52">
        <v>93590</v>
      </c>
      <c r="C30" s="45" t="s">
        <v>76</v>
      </c>
      <c r="D30" s="46" t="s">
        <v>75</v>
      </c>
      <c r="E30" s="65">
        <v>90000</v>
      </c>
      <c r="F30" s="69">
        <v>1.19</v>
      </c>
      <c r="G30" s="80"/>
      <c r="H30" s="57" t="str">
        <f t="shared" si="2"/>
        <v/>
      </c>
      <c r="I30" s="9">
        <f t="shared" si="3"/>
        <v>107100</v>
      </c>
      <c r="L30" s="9"/>
    </row>
    <row r="31" spans="1:12" s="10" customFormat="1" ht="24" x14ac:dyDescent="0.2">
      <c r="A31" s="44">
        <v>16</v>
      </c>
      <c r="B31" s="52">
        <v>96001</v>
      </c>
      <c r="C31" s="45" t="s">
        <v>77</v>
      </c>
      <c r="D31" s="46" t="s">
        <v>69</v>
      </c>
      <c r="E31" s="65">
        <v>18000</v>
      </c>
      <c r="F31" s="69">
        <v>9.82</v>
      </c>
      <c r="G31" s="80"/>
      <c r="H31" s="57" t="str">
        <f>IF(G31="","",IF(ISTEXT(G31),"NC",G31*E31))</f>
        <v/>
      </c>
      <c r="I31" s="9">
        <f>F31*E31</f>
        <v>176760</v>
      </c>
      <c r="L31" s="9"/>
    </row>
    <row r="32" spans="1:12" s="10" customFormat="1" ht="36" x14ac:dyDescent="0.2">
      <c r="A32" s="44">
        <v>17</v>
      </c>
      <c r="B32" s="52">
        <v>95875</v>
      </c>
      <c r="C32" s="45" t="s">
        <v>74</v>
      </c>
      <c r="D32" s="46" t="s">
        <v>75</v>
      </c>
      <c r="E32" s="65">
        <v>4680</v>
      </c>
      <c r="F32" s="69">
        <v>2.99</v>
      </c>
      <c r="G32" s="80"/>
      <c r="H32" s="57" t="str">
        <f>IF(G32="","",IF(ISTEXT(G32),"NC",G32*E32))</f>
        <v/>
      </c>
      <c r="I32" s="9">
        <f>F32*E32</f>
        <v>13993.2</v>
      </c>
      <c r="L32" s="9"/>
    </row>
    <row r="33" spans="1:12" s="10" customFormat="1" x14ac:dyDescent="0.2">
      <c r="A33" s="48"/>
      <c r="B33" s="54"/>
      <c r="C33" s="49"/>
      <c r="D33" s="50"/>
      <c r="E33" s="68"/>
      <c r="F33" s="73" t="s">
        <v>29</v>
      </c>
      <c r="G33" s="81"/>
      <c r="H33" s="63">
        <f>SUM(H23:H32)</f>
        <v>0</v>
      </c>
      <c r="I33" s="9"/>
      <c r="L33" s="9"/>
    </row>
    <row r="34" spans="1:12" s="32" customFormat="1" ht="9" x14ac:dyDescent="0.2">
      <c r="A34" s="37"/>
      <c r="B34" s="37"/>
      <c r="F34" s="31"/>
      <c r="G34" s="92" t="s">
        <v>27</v>
      </c>
      <c r="H34" s="93"/>
      <c r="I34" s="31"/>
    </row>
    <row r="35" spans="1:12" ht="15.75" x14ac:dyDescent="0.2">
      <c r="G35" s="85" t="str">
        <f>IF(SUM(H14:H33)=0,"",SUM(H14:H33)/2)</f>
        <v/>
      </c>
      <c r="H35" s="86"/>
      <c r="I35" s="11"/>
    </row>
    <row r="36" spans="1:12" ht="7.5" customHeight="1" x14ac:dyDescent="0.2">
      <c r="H36" s="3"/>
      <c r="I36" s="11"/>
    </row>
    <row r="37" spans="1:12" s="41" customFormat="1" ht="11.25" x14ac:dyDescent="0.2">
      <c r="A37" s="87" t="str">
        <f>" - "&amp;Dados!B23</f>
        <v xml:space="preserve"> - A execução do objeto da presente licitação será realizada junto a Secretaria obedecendo, na íntegra, ao detalhamento do termo de referência (ANEXO II).</v>
      </c>
      <c r="B37" s="87"/>
      <c r="C37" s="87"/>
      <c r="D37" s="87"/>
      <c r="E37" s="87"/>
      <c r="F37" s="87"/>
      <c r="G37" s="87"/>
      <c r="H37" s="87"/>
    </row>
    <row r="38" spans="1:12" s="41" customFormat="1" ht="27" customHeight="1" x14ac:dyDescent="0.2">
      <c r="A38" s="87" t="str">
        <f>" - "&amp;Dados!B24</f>
        <v xml:space="preserve"> - O não cumprimento do disposto no presente termo acarretará a anulação do empenho bem como a aplicação das penalidades previstas no edital e a convocação do fornecedor subsequente considerando a ordem de classificação do certame.</v>
      </c>
      <c r="B38" s="87"/>
      <c r="C38" s="87"/>
      <c r="D38" s="87"/>
      <c r="E38" s="87"/>
      <c r="F38" s="87"/>
      <c r="G38" s="87"/>
      <c r="H38" s="87"/>
    </row>
    <row r="39" spans="1:12" s="41" customFormat="1" ht="11.25" x14ac:dyDescent="0.2">
      <c r="A39" s="87" t="str">
        <f>" - "&amp;Dados!B25</f>
        <v xml:space="preserve"> - O pagamento do objeto de que trata o PREGÃO ELETRÔNICO Nº 065/2023, será efetuado pela Tesouraria da Prefeitura Municipal de Sumidouro;</v>
      </c>
      <c r="B39" s="87"/>
      <c r="C39" s="87"/>
      <c r="D39" s="87"/>
      <c r="E39" s="87"/>
      <c r="F39" s="87"/>
      <c r="G39" s="87"/>
      <c r="H39" s="87"/>
    </row>
    <row r="40" spans="1:12" s="10" customFormat="1" ht="11.25" x14ac:dyDescent="0.2">
      <c r="A40" s="87" t="str">
        <f>" - "&amp;Dados!B26</f>
        <v xml:space="preserve"> - Proposta válida por 60 (sessenta) dias</v>
      </c>
      <c r="B40" s="87"/>
      <c r="C40" s="87"/>
      <c r="D40" s="87"/>
      <c r="E40" s="87"/>
      <c r="F40" s="87"/>
      <c r="G40" s="87"/>
      <c r="H40" s="87"/>
    </row>
    <row r="47" spans="1:12" ht="12.75" customHeight="1" x14ac:dyDescent="0.2">
      <c r="C47" s="1"/>
      <c r="H47" s="1"/>
    </row>
    <row r="48" spans="1:12" x14ac:dyDescent="0.2">
      <c r="C48" s="1"/>
      <c r="H48" s="1"/>
    </row>
    <row r="49" spans="3:8" x14ac:dyDescent="0.2">
      <c r="C49" s="43"/>
      <c r="H49" s="1"/>
    </row>
    <row r="50" spans="3:8" x14ac:dyDescent="0.2">
      <c r="C50" s="1"/>
      <c r="H50" s="1"/>
    </row>
    <row r="51" spans="3:8" x14ac:dyDescent="0.2">
      <c r="C51" s="1"/>
      <c r="H51" s="1"/>
    </row>
  </sheetData>
  <autoFilter ref="A11:H40" xr:uid="{00000000-0009-0000-0000-000000000000}"/>
  <mergeCells count="16">
    <mergeCell ref="G35:H35"/>
    <mergeCell ref="A40:H40"/>
    <mergeCell ref="A2:H2"/>
    <mergeCell ref="A37:H37"/>
    <mergeCell ref="A38:H38"/>
    <mergeCell ref="A39:H39"/>
    <mergeCell ref="E10:H10"/>
    <mergeCell ref="B8:H8"/>
    <mergeCell ref="B9:H9"/>
    <mergeCell ref="B10:C10"/>
    <mergeCell ref="G34:H34"/>
    <mergeCell ref="A3:H3"/>
    <mergeCell ref="A4:H4"/>
    <mergeCell ref="A6:H6"/>
    <mergeCell ref="A5:H5"/>
    <mergeCell ref="A7:B7"/>
  </mergeCells>
  <phoneticPr fontId="0" type="noConversion"/>
  <conditionalFormatting sqref="B8:B9 B10:C10 E10:H10">
    <cfRule type="cellIs" dxfId="9" priority="26" stopIfTrue="1" operator="equal">
      <formula>$H$1</formula>
    </cfRule>
  </conditionalFormatting>
  <conditionalFormatting sqref="C14:C21 C23:C33">
    <cfRule type="expression" dxfId="8" priority="24" stopIfTrue="1">
      <formula>IF(#REF!=1,IF(#REF!=0,1,0),0)</formula>
    </cfRule>
  </conditionalFormatting>
  <conditionalFormatting sqref="G14:G20 G23:G32">
    <cfRule type="cellIs" dxfId="7" priority="25" stopIfTrue="1" operator="equal">
      <formula>""</formula>
    </cfRule>
  </conditionalFormatting>
  <conditionalFormatting sqref="G34">
    <cfRule type="expression" dxfId="6" priority="17" stopIfTrue="1">
      <formula>IF($K34="Empate",IF(I34=1,TRUE(),FALSE()),FALSE())</formula>
    </cfRule>
    <cfRule type="expression" dxfId="5" priority="18" stopIfTrue="1">
      <formula>IF(I34="&gt;",FALSE(),IF(I34&gt;0,TRUE(),FALSE()))</formula>
    </cfRule>
    <cfRule type="expression" dxfId="4" priority="19" stopIfTrue="1">
      <formula>IF(I34="&gt;",TRUE(),FALSE())</formula>
    </cfRule>
  </conditionalFormatting>
  <conditionalFormatting sqref="G35">
    <cfRule type="expression" dxfId="3" priority="20" stopIfTrue="1">
      <formula>IF($K34="OK",IF(I34=1,TRUE(),FALSE()),FALSE())</formula>
    </cfRule>
    <cfRule type="expression" dxfId="2" priority="21" stopIfTrue="1">
      <formula>IF($K34="Empate",IF(I34=1,TRUE(),FALSE()),FALSE())</formula>
    </cfRule>
    <cfRule type="expression" dxfId="1" priority="22" stopIfTrue="1">
      <formula>IF($K34="Empate",IF(I34=2,TRUE(),FALSE()),FALSE())</formula>
    </cfRule>
  </conditionalFormatting>
  <conditionalFormatting sqref="H14:H21 H23:H33">
    <cfRule type="expression" dxfId="0" priority="23" stopIfTrue="1">
      <formula>IF(ISTEXT(G14),FALSE(),IF(G14&gt;F14,TRUE(),FALSE()))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74" fitToHeight="20" orientation="portrait" r:id="rId1"/>
  <headerFooter alignWithMargins="0">
    <oddHeader>&amp;R&amp;"Arial,Negrito"&amp;6Página &amp;P de &amp;N.</oddHeader>
    <oddFooter>&amp;C
____________________________________
Assinatura e Carimbo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M32"/>
  <sheetViews>
    <sheetView workbookViewId="0">
      <selection activeCell="B7" sqref="B7"/>
    </sheetView>
  </sheetViews>
  <sheetFormatPr defaultRowHeight="12.75" x14ac:dyDescent="0.2"/>
  <cols>
    <col min="1" max="1" width="14.140625" customWidth="1"/>
    <col min="2" max="2" width="56.28515625" customWidth="1"/>
    <col min="3" max="5" width="36.42578125" customWidth="1"/>
    <col min="6" max="13" width="14.5703125" customWidth="1"/>
    <col min="14" max="15" width="9.28515625" customWidth="1"/>
  </cols>
  <sheetData>
    <row r="1" spans="1:7" x14ac:dyDescent="0.2">
      <c r="A1" s="19" t="s">
        <v>9</v>
      </c>
      <c r="B1" s="7" t="s">
        <v>78</v>
      </c>
      <c r="E1" s="6"/>
      <c r="F1" s="6"/>
      <c r="G1" s="6"/>
    </row>
    <row r="2" spans="1:7" x14ac:dyDescent="0.2">
      <c r="A2" s="19" t="s">
        <v>10</v>
      </c>
      <c r="B2" s="7" t="s">
        <v>79</v>
      </c>
      <c r="E2" s="6"/>
      <c r="F2" s="6"/>
      <c r="G2" s="6"/>
    </row>
    <row r="3" spans="1:7" x14ac:dyDescent="0.2">
      <c r="A3" s="19" t="s">
        <v>11</v>
      </c>
      <c r="B3" s="7" t="s">
        <v>84</v>
      </c>
      <c r="C3" s="7"/>
      <c r="E3" s="6"/>
      <c r="F3" s="6"/>
      <c r="G3" s="6"/>
    </row>
    <row r="4" spans="1:7" x14ac:dyDescent="0.2">
      <c r="A4" s="19" t="s">
        <v>12</v>
      </c>
      <c r="B4" s="7" t="s">
        <v>85</v>
      </c>
      <c r="C4" s="7"/>
      <c r="E4" s="6"/>
      <c r="F4" s="6"/>
      <c r="G4" s="6"/>
    </row>
    <row r="5" spans="1:7" x14ac:dyDescent="0.2">
      <c r="A5" s="19" t="s">
        <v>13</v>
      </c>
      <c r="B5" s="7" t="s">
        <v>45</v>
      </c>
      <c r="C5" s="7"/>
      <c r="E5" s="6"/>
      <c r="F5" s="6"/>
      <c r="G5" s="6"/>
    </row>
    <row r="6" spans="1:7" x14ac:dyDescent="0.2">
      <c r="A6" s="19" t="s">
        <v>19</v>
      </c>
      <c r="B6" s="15" t="s">
        <v>46</v>
      </c>
      <c r="C6" s="7"/>
      <c r="E6" s="6"/>
      <c r="F6" s="6"/>
      <c r="G6" s="6"/>
    </row>
    <row r="7" spans="1:7" x14ac:dyDescent="0.2">
      <c r="A7" s="19" t="s">
        <v>14</v>
      </c>
      <c r="B7" s="7" t="s">
        <v>86</v>
      </c>
      <c r="C7" s="7"/>
      <c r="E7" s="6"/>
      <c r="F7" s="6"/>
      <c r="G7" s="6"/>
    </row>
    <row r="8" spans="1:7" x14ac:dyDescent="0.2">
      <c r="A8" s="28" t="s">
        <v>23</v>
      </c>
      <c r="B8" s="30">
        <v>7572038.6099999994</v>
      </c>
      <c r="C8" s="84"/>
      <c r="D8" s="83"/>
      <c r="E8" s="6"/>
      <c r="F8" s="6"/>
      <c r="G8" s="6"/>
    </row>
    <row r="9" spans="1:7" x14ac:dyDescent="0.2">
      <c r="A9" s="20" t="s">
        <v>0</v>
      </c>
      <c r="E9" s="6"/>
      <c r="F9" s="6"/>
      <c r="G9" s="6"/>
    </row>
    <row r="10" spans="1:7" x14ac:dyDescent="0.2">
      <c r="A10" s="21" t="s">
        <v>2</v>
      </c>
      <c r="E10" s="6"/>
      <c r="F10" s="6"/>
      <c r="G10" s="6"/>
    </row>
    <row r="11" spans="1:7" x14ac:dyDescent="0.2">
      <c r="A11" s="22" t="s">
        <v>8</v>
      </c>
      <c r="E11" s="6"/>
      <c r="F11" s="6"/>
      <c r="G11" s="6"/>
    </row>
    <row r="12" spans="1:7" x14ac:dyDescent="0.2">
      <c r="A12" s="21" t="s">
        <v>20</v>
      </c>
      <c r="E12" s="6"/>
      <c r="F12" s="6"/>
      <c r="G12" s="6"/>
    </row>
    <row r="13" spans="1:7" x14ac:dyDescent="0.2">
      <c r="A13" s="21" t="s">
        <v>24</v>
      </c>
      <c r="E13" s="6"/>
      <c r="F13" s="6"/>
      <c r="G13" s="6"/>
    </row>
    <row r="14" spans="1:7" x14ac:dyDescent="0.2">
      <c r="A14" s="21" t="s">
        <v>31</v>
      </c>
      <c r="E14" s="6"/>
      <c r="F14" s="6"/>
      <c r="G14" s="6"/>
    </row>
    <row r="15" spans="1:7" x14ac:dyDescent="0.2">
      <c r="A15" s="21" t="s">
        <v>32</v>
      </c>
      <c r="E15" s="6"/>
      <c r="F15" s="6"/>
      <c r="G15" s="6"/>
    </row>
    <row r="16" spans="1:7" x14ac:dyDescent="0.2">
      <c r="A16" s="76" t="s">
        <v>33</v>
      </c>
      <c r="B16" s="27"/>
      <c r="E16" s="27"/>
      <c r="F16" s="6"/>
      <c r="G16" s="6"/>
    </row>
    <row r="17" spans="1:13" s="26" customFormat="1" x14ac:dyDescent="0.2">
      <c r="A17" s="25" t="s">
        <v>21</v>
      </c>
      <c r="B17" s="74" t="s">
        <v>44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</row>
    <row r="18" spans="1:13" s="26" customFormat="1" x14ac:dyDescent="0.2">
      <c r="A18" s="25" t="s">
        <v>22</v>
      </c>
      <c r="B18" s="74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</row>
    <row r="19" spans="1:13" x14ac:dyDescent="0.2">
      <c r="A19" s="77"/>
      <c r="B19" s="27"/>
      <c r="E19" s="6"/>
      <c r="F19" s="6"/>
      <c r="G19" s="6"/>
    </row>
    <row r="20" spans="1:13" x14ac:dyDescent="0.2">
      <c r="B20" s="27"/>
      <c r="E20" s="6"/>
      <c r="F20" s="6"/>
      <c r="G20" s="6"/>
    </row>
    <row r="21" spans="1:13" x14ac:dyDescent="0.2">
      <c r="E21" s="6"/>
      <c r="F21" s="6"/>
      <c r="G21" s="6"/>
    </row>
    <row r="22" spans="1:13" x14ac:dyDescent="0.2">
      <c r="E22" s="6"/>
      <c r="F22" s="6"/>
      <c r="G22" s="6"/>
    </row>
    <row r="23" spans="1:13" ht="38.25" x14ac:dyDescent="0.2">
      <c r="A23" s="23" t="s">
        <v>15</v>
      </c>
      <c r="B23" s="15" t="s">
        <v>82</v>
      </c>
      <c r="E23" s="6"/>
      <c r="F23" s="6"/>
      <c r="G23" s="6"/>
    </row>
    <row r="24" spans="1:13" ht="51" x14ac:dyDescent="0.2">
      <c r="A24" s="23" t="s">
        <v>16</v>
      </c>
      <c r="B24" s="15" t="s">
        <v>83</v>
      </c>
      <c r="E24" s="6"/>
      <c r="F24" s="6"/>
      <c r="G24" s="6"/>
    </row>
    <row r="25" spans="1:13" ht="38.25" x14ac:dyDescent="0.2">
      <c r="A25" s="23" t="s">
        <v>17</v>
      </c>
      <c r="B25" s="15" t="s">
        <v>80</v>
      </c>
      <c r="E25" s="6"/>
      <c r="F25" s="6"/>
      <c r="G25" s="6"/>
    </row>
    <row r="26" spans="1:13" ht="25.5" x14ac:dyDescent="0.2">
      <c r="A26" s="23" t="s">
        <v>18</v>
      </c>
      <c r="B26" s="24" t="s">
        <v>28</v>
      </c>
      <c r="E26" s="6"/>
      <c r="F26" s="6"/>
      <c r="G26" s="6"/>
    </row>
    <row r="27" spans="1:13" ht="25.5" x14ac:dyDescent="0.2">
      <c r="A27" s="78" t="s">
        <v>34</v>
      </c>
      <c r="B27" s="75" t="s">
        <v>81</v>
      </c>
    </row>
    <row r="29" spans="1:13" x14ac:dyDescent="0.2">
      <c r="C29" s="12"/>
    </row>
    <row r="30" spans="1:13" x14ac:dyDescent="0.2">
      <c r="C30" s="12"/>
    </row>
    <row r="31" spans="1:13" x14ac:dyDescent="0.2">
      <c r="C31" s="12"/>
    </row>
    <row r="32" spans="1:13" x14ac:dyDescent="0.2">
      <c r="C32" s="12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Quadro de Preços - Itens</vt:lpstr>
      <vt:lpstr>Dados</vt:lpstr>
      <vt:lpstr>'Quadro de Preços - Itens'!Titulos_de_impressao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PMS</cp:lastModifiedBy>
  <cp:lastPrinted>2023-04-12T14:28:33Z</cp:lastPrinted>
  <dcterms:created xsi:type="dcterms:W3CDTF">2006-04-18T17:38:46Z</dcterms:created>
  <dcterms:modified xsi:type="dcterms:W3CDTF">2023-04-28T14:48:49Z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