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2\Pregão Presencial\"/>
    </mc:Choice>
  </mc:AlternateContent>
  <xr:revisionPtr revIDLastSave="0" documentId="13_ncr:1_{AC9C8B75-CE65-4E73-B8B5-69E2D1414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Preços'!$A$11:$G$22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D34" i="1" l="1"/>
  <c r="D33" i="1"/>
  <c r="D32" i="1"/>
  <c r="D31" i="1"/>
  <c r="D30" i="1"/>
  <c r="D29" i="1"/>
  <c r="D28" i="1"/>
  <c r="C35" i="1" l="1"/>
  <c r="D35" i="1"/>
  <c r="F16" i="1"/>
  <c r="E6" i="1"/>
  <c r="A4" i="1"/>
  <c r="A21" i="1"/>
  <c r="A22" i="1"/>
  <c r="A20" i="1"/>
  <c r="A19" i="1"/>
  <c r="A6" i="1"/>
  <c r="A5" i="1"/>
  <c r="A3" i="1"/>
  <c r="G16" i="1" l="1"/>
  <c r="F18" i="1" s="1"/>
</calcChain>
</file>

<file path=xl/sharedStrings.xml><?xml version="1.0" encoding="utf-8"?>
<sst xmlns="http://schemas.openxmlformats.org/spreadsheetml/2006/main" count="76" uniqueCount="73">
  <si>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</si>
  <si>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</si>
  <si>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</si>
  <si>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</si>
  <si>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</si>
  <si>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</si>
  <si>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</si>
  <si>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</si>
  <si>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</si>
  <si>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</si>
  <si>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</si>
  <si>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</si>
  <si>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</si>
  <si>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</si>
  <si>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</si>
  <si>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</si>
  <si>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</si>
  <si>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</si>
  <si>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</si>
  <si>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</si>
  <si>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</si>
  <si>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</si>
  <si>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</si>
  <si>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</si>
  <si>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Global:</t>
  </si>
  <si>
    <t>Proposta válida por 60 (sessenta) dias</t>
  </si>
  <si>
    <t>VALOR ESTIMADO:</t>
  </si>
  <si>
    <t>Publicação:</t>
  </si>
  <si>
    <t>Prazo:</t>
  </si>
  <si>
    <t>HORA</t>
  </si>
  <si>
    <t>DESC</t>
  </si>
  <si>
    <t> VALOR UNIT</t>
  </si>
  <si>
    <t>A1</t>
  </si>
  <si>
    <t>DESPESAS COM ENERGIA ELÉTRICA</t>
  </si>
  <si>
    <t>A2</t>
  </si>
  <si>
    <t xml:space="preserve">DESPESAS COM FUNCIONÁRIOS (COM ENCARGOS)                                                               </t>
  </si>
  <si>
    <t>A3</t>
  </si>
  <si>
    <t>DESPESAS COM MATERIAIS, FERRAMENTAS E EQUIPAMENTOS NECESSÁRIOS PARA EXECUÇÃO DOS SERVIÇOS</t>
  </si>
  <si>
    <t>A4</t>
  </si>
  <si>
    <t>DESPESAS OPERACIONAIS (CUSTOS ADMINISTRATIVOS)</t>
  </si>
  <si>
    <t>A5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</si>
  <si>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</si>
  <si>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</si>
  <si>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</si>
  <si>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</si>
  <si>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</si>
  <si>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</si>
  <si>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VALOR EM R$ ( D = A + B + C)</t>
  </si>
  <si>
    <t>Planilha para Composição de Preços, para informar o custo unitário, nos termos do art. 40, §2º, inciso II, c/c art. 7º, §2º inciso II da Lei 8.666/93, para preenchimento junto a proposta a fim de justificar o valor proposto.</t>
  </si>
  <si>
    <t>Prazo da Ata: A contar de sua assinatura por um período de 12 meses.</t>
  </si>
  <si>
    <t>ITEM</t>
  </si>
  <si>
    <t>QUANT HORAS DOS SERVIÇOS / RESERVA DAS PEÇAS (R$)</t>
  </si>
  <si>
    <t>Desconto Proposto (%)</t>
  </si>
  <si>
    <t>Subtotal&gt;&gt;</t>
  </si>
  <si>
    <t>O objeto do presente termo de referência será recebido em remessa única pela Secretaria com prazo não superior a 05 (cinco) dias úteis após recebimento da nota de empenho.</t>
  </si>
  <si>
    <t>Lote 01 - SMOTSP</t>
  </si>
  <si>
    <t>MENOR PREÇO GLOBAL - SISTEMA DE REGISTRO DE PREÇOS</t>
  </si>
  <si>
    <t>O Objeto da presente Licitação deverá ser recebido e/ou executado conforme especificação na íntegra do Termo de Referência (Anexo II).</t>
  </si>
  <si>
    <t> VALOR TOTAL</t>
  </si>
  <si>
    <t>EVENTUAL CONTRATAÇÃO DE EMPRESA PARA MANUTENÇÃO DE VEÍCULOS (SERVIÇOS E PEÇAS) - SRP</t>
  </si>
  <si>
    <t>Homologação: __/__/2022</t>
  </si>
  <si>
    <t>Previsão Publicação: __/__/2022</t>
  </si>
  <si>
    <t>Representante:</t>
  </si>
  <si>
    <t>CPF:</t>
  </si>
  <si>
    <t>Enquadramento:</t>
  </si>
  <si>
    <t>SERVIÇO DE MANUTENÇÃO PREVENTIVA E CORRETIVA ESPECIALIZADA EM VEÍCULOS - SECRETARIA DE SAÚDE</t>
  </si>
  <si>
    <t>PEÇAS E ACESSÓRIOS ORIGINAIS OU GENUÍNOS (MAIOR PERCENTUAL DE DESCONTO SOBRE A TABELA DO SISTEMA DE ORÇAMENTAÇÃO ELETRÔNICA AUDATEX) - SECRETARIA DE SAÚDE</t>
  </si>
  <si>
    <t>PREGÃO PRESENCIAL Nº 045/2022</t>
  </si>
  <si>
    <t>PROCESSO ADMINISTRATIVO N° 2213/2022 de 21/06/2022</t>
  </si>
  <si>
    <t>Sec. Saúde</t>
  </si>
  <si>
    <t>O pagamento do objeto de que trata o PREGÃO PRESENCIAL 045/2022, será efetuado pela Tesouraria da Secretaria Municipal de Saúde de Sumidouro;</t>
  </si>
  <si>
    <r>
      <t xml:space="preserve">ITEM 01 DO LOTE 01 - </t>
    </r>
    <r>
      <rPr>
        <sz val="9"/>
        <rFont val="Arial"/>
        <family val="2"/>
      </rPr>
      <t>SERVIÇO DE MANUTENÇÃO PREVENTIVA E CORRETIVA ESPECIALIZADA EM VEÍCULOS (7.000 HORAS - SEC. DE SAÚDE)</t>
    </r>
  </si>
  <si>
    <t>Abertura das Propostas: 11/10/2022,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</si>
</sst>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  <numFmt numFmtId="171" formatCode="&quot;R$&quot;\ #,##0.00"/>
    <numFmt numFmtId="172" formatCode="_(&quot;R$&quot;* #,##0.000_);_(&quot;R$&quot;* \(#,##0.000\);_(&quot;R$&quot;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4"/>
      <name val="Arial"/>
      <family val="2"/>
    </font>
    <font>
      <b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Border="1" applyAlignment="1" applyProtection="1">
      <alignment vertical="center"/>
      <protection hidden="1"/>
    </xf>
    <xf numFmtId="4" fontId="7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49" fontId="0" fillId="0" borderId="0" xfId="0" applyNumberFormat="1"/>
    <xf numFmtId="0" fontId="2" fillId="0" borderId="0" xfId="0" applyFont="1" applyFill="1"/>
    <xf numFmtId="170" fontId="5" fillId="0" borderId="0" xfId="0" applyNumberFormat="1" applyFont="1" applyBorder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wrapText="1"/>
    </xf>
    <xf numFmtId="169" fontId="2" fillId="0" borderId="0" xfId="0" applyNumberFormat="1" applyFont="1" applyBorder="1" applyAlignment="1" applyProtection="1">
      <alignment horizontal="center" vertical="center" wrapText="1"/>
      <protection hidden="1"/>
    </xf>
    <xf numFmtId="169" fontId="5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169" fontId="4" fillId="0" borderId="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NumberFormat="1" applyFont="1" applyBorder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NumberFormat="1" applyFont="1" applyBorder="1" applyAlignment="1" applyProtection="1">
      <alignment horizontal="left" vertical="center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Border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Fill="1" applyBorder="1" applyAlignment="1">
      <alignment wrapText="1"/>
    </xf>
    <xf numFmtId="0" fontId="12" fillId="0" borderId="0" xfId="0" applyFont="1" applyAlignment="1">
      <alignment horizontal="justify"/>
    </xf>
    <xf numFmtId="1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68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center" vertical="center" wrapText="1"/>
    </xf>
    <xf numFmtId="167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0" xfId="0" applyBorder="1"/>
    <xf numFmtId="0" fontId="15" fillId="0" borderId="0" xfId="0" applyFont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166" fontId="7" fillId="0" borderId="2" xfId="1" applyFont="1" applyFill="1" applyBorder="1" applyAlignment="1" applyProtection="1">
      <alignment horizontal="center" vertical="center" wrapText="1"/>
      <protection hidden="1"/>
    </xf>
    <xf numFmtId="10" fontId="8" fillId="7" borderId="2" xfId="0" applyNumberFormat="1" applyFont="1" applyFill="1" applyBorder="1" applyAlignment="1">
      <alignment horizontal="center" vertical="center"/>
    </xf>
    <xf numFmtId="17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/>
    <xf numFmtId="166" fontId="16" fillId="9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166" fontId="16" fillId="8" borderId="1" xfId="1" applyFont="1" applyFill="1" applyBorder="1" applyAlignment="1" applyProtection="1">
      <alignment horizontal="center" vertical="center" wrapText="1"/>
      <protection locked="0"/>
    </xf>
    <xf numFmtId="1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172" fontId="16" fillId="8" borderId="1" xfId="1" applyNumberFormat="1" applyFont="1" applyFill="1" applyBorder="1" applyAlignment="1" applyProtection="1">
      <alignment horizontal="center" vertical="center" wrapText="1"/>
      <protection locked="0"/>
    </xf>
    <xf numFmtId="172" fontId="16" fillId="3" borderId="1" xfId="1" applyNumberFormat="1" applyFont="1" applyFill="1" applyBorder="1" applyAlignment="1">
      <alignment horizontal="center" vertical="center" wrapText="1"/>
    </xf>
    <xf numFmtId="166" fontId="16" fillId="9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13" fillId="0" borderId="1" xfId="0" applyFont="1" applyBorder="1" applyAlignment="1">
      <alignment vertical="center" wrapText="1"/>
    </xf>
    <xf numFmtId="0" fontId="8" fillId="0" borderId="0" xfId="0" applyFont="1" applyBorder="1" applyAlignment="1" applyProtection="1">
      <alignment vertical="center" wrapText="1"/>
      <protection hidden="1"/>
    </xf>
    <xf numFmtId="16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3" fontId="8" fillId="0" borderId="9" xfId="0" applyNumberFormat="1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5"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444436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2B5D467-81FF-D356-659B-712EDC0C276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676275</xdr:rowOff>
    </xdr:to>
    <xdr:pic>
      <xdr:nvPicPr>
        <xdr:cNvPr id="1107" name="Picture 2" descr="brasãoGIF_300dpi">
          <a:extLst>
            <a:ext uri="{FF2B5EF4-FFF2-40B4-BE49-F238E27FC236}">
              <a16:creationId xmlns:a16="http://schemas.microsoft.com/office/drawing/2014/main" id="{4C44DFF5-E8D2-51EE-A0B5-7F995872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0</xdr:row>
      <xdr:rowOff>504825</xdr:rowOff>
    </xdr:from>
    <xdr:to>
      <xdr:col>6</xdr:col>
      <xdr:colOff>647700</xdr:colOff>
      <xdr:row>4</xdr:row>
      <xdr:rowOff>133350</xdr:rowOff>
    </xdr:to>
    <xdr:grpSp>
      <xdr:nvGrpSpPr>
        <xdr:cNvPr id="1108" name="Group 60">
          <a:extLst>
            <a:ext uri="{FF2B5EF4-FFF2-40B4-BE49-F238E27FC236}">
              <a16:creationId xmlns:a16="http://schemas.microsoft.com/office/drawing/2014/main" id="{A3060EC3-5509-E1C0-204C-7EA9E3B0DB60}"/>
            </a:ext>
          </a:extLst>
        </xdr:cNvPr>
        <xdr:cNvGrpSpPr>
          <a:grpSpLocks/>
        </xdr:cNvGrpSpPr>
      </xdr:nvGrpSpPr>
      <xdr:grpSpPr bwMode="auto">
        <a:xfrm>
          <a:off x="5808593" y="504825"/>
          <a:ext cx="1796498" cy="87091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C9E466AB-4F2E-28E9-FBF6-21F9E192E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5332FCB-CD61-0A18-6077-2D31C9C639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2213/22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36"/>
  <sheetViews>
    <sheetView tabSelected="1" zoomScale="115" zoomScaleNormal="115" zoomScaleSheetLayoutView="100" workbookViewId="0">
      <selection activeCell="E14" sqref="E14"/>
    </sheetView>
  </sheetViews>
  <sheetFormatPr defaultColWidth="9.140625" defaultRowHeight="12.75" x14ac:dyDescent="0.2"/>
  <cols>
    <col min="1" max="1" width="5.28515625" style="1" customWidth="1"/>
    <col min="2" max="2" width="52.28515625" style="2" customWidth="1"/>
    <col min="3" max="3" width="13.140625" style="1" customWidth="1"/>
    <col min="4" max="4" width="13.140625" style="27" customWidth="1"/>
    <col min="5" max="6" width="10.140625" style="14" customWidth="1"/>
    <col min="7" max="7" width="13.28515625" style="12" customWidth="1"/>
    <col min="8" max="8" width="10.85546875" style="2" customWidth="1"/>
    <col min="9" max="9" width="9.140625" style="42"/>
    <col min="10" max="12" width="9.140625" style="2"/>
    <col min="13" max="13" width="10" style="2" bestFit="1" customWidth="1"/>
    <col min="14" max="16384" width="9.140625" style="2"/>
  </cols>
  <sheetData>
    <row r="1" spans="1:10" ht="58.7" customHeight="1" x14ac:dyDescent="0.2"/>
    <row r="2" spans="1:10" x14ac:dyDescent="0.2">
      <c r="A2" s="86" t="s">
        <v>17</v>
      </c>
      <c r="B2" s="86"/>
      <c r="C2" s="86"/>
      <c r="D2" s="86"/>
      <c r="E2" s="86"/>
      <c r="F2" s="86"/>
      <c r="G2" s="86"/>
    </row>
    <row r="3" spans="1:10" x14ac:dyDescent="0.2">
      <c r="A3" s="86" t="str">
        <f>UPPER(Dados!B1&amp;"  -  "&amp;Dados!B4)</f>
        <v>PREGÃO PRESENCIAL Nº 045/2022  -  ABERTURA DAS PROPOSTAS: 11/10/2022, ÀS 10:00HS</v>
      </c>
      <c r="B3" s="86"/>
      <c r="C3" s="86"/>
      <c r="D3" s="86"/>
      <c r="E3" s="86"/>
      <c r="F3" s="86"/>
      <c r="G3" s="86"/>
    </row>
    <row r="4" spans="1:10" x14ac:dyDescent="0.2">
      <c r="A4" s="90" t="str">
        <f>Dados!B3</f>
        <v>EVENTUAL CONTRATAÇÃO DE EMPRESA PARA MANUTENÇÃO DE VEÍCULOS (SERVIÇOS E PEÇAS) - SRP</v>
      </c>
      <c r="B4" s="90"/>
      <c r="C4" s="90"/>
      <c r="D4" s="90"/>
      <c r="E4" s="90"/>
      <c r="F4" s="90"/>
      <c r="G4" s="90"/>
    </row>
    <row r="5" spans="1:10" x14ac:dyDescent="0.2">
      <c r="A5" s="86" t="str">
        <f>Dados!B2</f>
        <v>PROCESSO ADMINISTRATIVO N° 2213/2022 de 21/06/2022</v>
      </c>
      <c r="B5" s="86"/>
      <c r="C5" s="86"/>
      <c r="D5" s="86"/>
      <c r="E5" s="86"/>
      <c r="F5" s="86"/>
      <c r="G5" s="86"/>
    </row>
    <row r="6" spans="1:10" x14ac:dyDescent="0.2">
      <c r="A6" s="53" t="str">
        <f>Dados!B7</f>
        <v>MENOR PREÇO GLOBAL - SISTEMA DE REGISTRO DE PREÇOS</v>
      </c>
      <c r="B6" s="53"/>
      <c r="C6" s="93" t="s">
        <v>26</v>
      </c>
      <c r="D6" s="93"/>
      <c r="E6" s="94">
        <f>Dados!B8</f>
        <v>1303220</v>
      </c>
      <c r="F6" s="94"/>
      <c r="G6" s="53"/>
    </row>
    <row r="7" spans="1:10" ht="2.25" customHeight="1" x14ac:dyDescent="0.2">
      <c r="A7" s="6"/>
      <c r="B7" s="6"/>
      <c r="C7" s="6"/>
      <c r="D7" s="28"/>
      <c r="E7" s="15"/>
      <c r="F7" s="15"/>
      <c r="G7" s="11"/>
    </row>
    <row r="8" spans="1:10" s="8" customFormat="1" ht="12.2" customHeight="1" x14ac:dyDescent="0.2">
      <c r="A8" s="16" t="s">
        <v>0</v>
      </c>
      <c r="B8" s="88"/>
      <c r="C8" s="88"/>
      <c r="D8" s="88"/>
      <c r="E8" s="88"/>
      <c r="F8" s="88"/>
      <c r="G8" s="88"/>
      <c r="I8" s="41"/>
    </row>
    <row r="9" spans="1:10" s="8" customFormat="1" ht="12.2" customHeight="1" x14ac:dyDescent="0.2">
      <c r="A9" s="16" t="s">
        <v>1</v>
      </c>
      <c r="B9" s="100"/>
      <c r="C9" s="100"/>
      <c r="D9" s="100"/>
      <c r="E9" s="100"/>
      <c r="F9" s="100"/>
      <c r="G9" s="100"/>
      <c r="I9" s="41"/>
      <c r="J9" s="41"/>
    </row>
    <row r="10" spans="1:10" s="8" customFormat="1" ht="12.2" customHeight="1" x14ac:dyDescent="0.2">
      <c r="A10" s="16" t="s">
        <v>2</v>
      </c>
      <c r="B10" s="80"/>
      <c r="C10" s="29" t="s">
        <v>6</v>
      </c>
      <c r="D10" s="98"/>
      <c r="E10" s="99"/>
      <c r="F10" s="99"/>
      <c r="G10" s="99"/>
      <c r="I10" s="41"/>
    </row>
    <row r="11" spans="1:10" ht="4.7" customHeight="1" x14ac:dyDescent="0.2">
      <c r="A11" s="3"/>
      <c r="B11" s="31"/>
      <c r="C11" s="31"/>
      <c r="D11" s="32"/>
      <c r="E11" s="51"/>
      <c r="F11" s="33"/>
      <c r="G11" s="34"/>
    </row>
    <row r="12" spans="1:10" s="8" customFormat="1" ht="45" x14ac:dyDescent="0.2">
      <c r="A12" s="36" t="s">
        <v>50</v>
      </c>
      <c r="B12" s="36" t="s">
        <v>3</v>
      </c>
      <c r="C12" s="36" t="s">
        <v>4</v>
      </c>
      <c r="D12" s="71" t="s">
        <v>51</v>
      </c>
      <c r="E12" s="46" t="s">
        <v>23</v>
      </c>
      <c r="F12" s="46" t="s">
        <v>52</v>
      </c>
      <c r="G12" s="36" t="s">
        <v>5</v>
      </c>
      <c r="I12" s="41"/>
    </row>
    <row r="13" spans="1:10" s="8" customFormat="1" ht="11.25" x14ac:dyDescent="0.2">
      <c r="A13" s="57"/>
      <c r="B13" s="70" t="s">
        <v>55</v>
      </c>
      <c r="C13" s="59"/>
      <c r="D13" s="60"/>
      <c r="E13" s="61"/>
      <c r="F13" s="62"/>
      <c r="G13" s="62"/>
      <c r="H13" s="7"/>
      <c r="I13" s="41"/>
    </row>
    <row r="14" spans="1:10" s="8" customFormat="1" ht="22.5" x14ac:dyDescent="0.2">
      <c r="A14" s="37">
        <v>1</v>
      </c>
      <c r="B14" s="35" t="s">
        <v>65</v>
      </c>
      <c r="C14" s="38" t="s">
        <v>29</v>
      </c>
      <c r="D14" s="49">
        <v>7000</v>
      </c>
      <c r="E14" s="52">
        <v>100.46</v>
      </c>
      <c r="F14" s="79"/>
      <c r="G14" s="39" t="str">
        <f>IF(F14="","",IF(ISTEXT(F14),"NC",ROUND(E14-(E14*F14),2)))</f>
        <v/>
      </c>
      <c r="H14" s="7"/>
      <c r="I14" s="41"/>
    </row>
    <row r="15" spans="1:10" s="8" customFormat="1" ht="33.75" x14ac:dyDescent="0.2">
      <c r="A15" s="37">
        <v>2</v>
      </c>
      <c r="B15" s="35" t="s">
        <v>66</v>
      </c>
      <c r="C15" s="38" t="s">
        <v>30</v>
      </c>
      <c r="D15" s="72">
        <v>600000</v>
      </c>
      <c r="E15" s="56">
        <v>6.7699999999999996E-2</v>
      </c>
      <c r="F15" s="79"/>
      <c r="G15" s="39" t="str">
        <f>IF(F15="","",IF(ISTEXT(F15),"NC",D15))</f>
        <v/>
      </c>
      <c r="H15" s="7"/>
      <c r="I15" s="41"/>
    </row>
    <row r="16" spans="1:10" s="8" customFormat="1" ht="11.25" x14ac:dyDescent="0.2">
      <c r="A16" s="57"/>
      <c r="B16" s="58"/>
      <c r="C16" s="59"/>
      <c r="D16" s="60"/>
      <c r="E16" s="46" t="s">
        <v>53</v>
      </c>
      <c r="F16" s="73">
        <f>SUM(F14:F15)</f>
        <v>0</v>
      </c>
      <c r="G16" s="74">
        <f>IF(F14="",0,IF(ISTEXT(F14),0,SUM((G14*D14)+G15)))</f>
        <v>0</v>
      </c>
      <c r="H16" s="7"/>
      <c r="I16" s="41"/>
    </row>
    <row r="17" spans="1:9" s="30" customFormat="1" ht="9" x14ac:dyDescent="0.2">
      <c r="A17" s="40"/>
      <c r="E17" s="47"/>
      <c r="F17" s="91" t="s">
        <v>24</v>
      </c>
      <c r="G17" s="92"/>
      <c r="I17" s="43"/>
    </row>
    <row r="18" spans="1:9" x14ac:dyDescent="0.2">
      <c r="F18" s="96" t="str">
        <f>IF(SUM(G13:G15)=0,"",SUM(G16))</f>
        <v/>
      </c>
      <c r="G18" s="97"/>
    </row>
    <row r="19" spans="1:9" s="44" customFormat="1" ht="24.75" customHeight="1" x14ac:dyDescent="0.2">
      <c r="A19" s="87" t="str">
        <f>" - "&amp;Dados!B23</f>
        <v xml:space="preserve"> - O objeto do presente termo de referência será recebido em remessa única pela Secretaria com prazo não superior a 05 (cinco) dias úteis após recebimento da nota de empenho.</v>
      </c>
      <c r="B19" s="87"/>
      <c r="C19" s="87"/>
      <c r="D19" s="87"/>
      <c r="E19" s="87"/>
      <c r="F19" s="87"/>
      <c r="G19" s="87"/>
      <c r="I19" s="45"/>
    </row>
    <row r="20" spans="1:9" s="44" customFormat="1" ht="9" x14ac:dyDescent="0.2">
      <c r="A20" s="87" t="str">
        <f>" - "&amp;Dados!B24</f>
        <v xml:space="preserve"> - O Objeto da presente Licitação deverá ser recebido e/ou executado conforme especificação na íntegra do Termo de Referência (Anexo II).</v>
      </c>
      <c r="B20" s="87"/>
      <c r="C20" s="87"/>
      <c r="D20" s="87"/>
      <c r="E20" s="87"/>
      <c r="F20" s="87"/>
      <c r="G20" s="87"/>
      <c r="I20" s="45"/>
    </row>
    <row r="21" spans="1:9" s="44" customFormat="1" ht="9" x14ac:dyDescent="0.2">
      <c r="A21" s="87" t="str">
        <f>" - "&amp;Dados!B25</f>
        <v xml:space="preserve"> - O pagamento do objeto de que trata o PREGÃO PRESENCIAL 045/2022, será efetuado pela Tesouraria da Secretaria Municipal de Saúde de Sumidouro;</v>
      </c>
      <c r="B21" s="87"/>
      <c r="C21" s="87"/>
      <c r="D21" s="87"/>
      <c r="E21" s="87"/>
      <c r="F21" s="87"/>
      <c r="G21" s="87"/>
      <c r="I21" s="45"/>
    </row>
    <row r="22" spans="1:9" s="30" customFormat="1" ht="9" x14ac:dyDescent="0.2">
      <c r="A22" s="87" t="str">
        <f>" - "&amp;Dados!B26</f>
        <v xml:space="preserve"> - Proposta válida por 60 (sessenta) dias</v>
      </c>
      <c r="B22" s="87"/>
      <c r="C22" s="87"/>
      <c r="D22" s="87"/>
      <c r="E22" s="87"/>
      <c r="F22" s="87"/>
      <c r="G22" s="87"/>
      <c r="I22" s="43"/>
    </row>
    <row r="25" spans="1:9" ht="40.700000000000003" customHeight="1" x14ac:dyDescent="0.2">
      <c r="A25" s="95" t="s">
        <v>48</v>
      </c>
      <c r="B25" s="95"/>
      <c r="C25" s="95"/>
      <c r="D25" s="95"/>
    </row>
    <row r="27" spans="1:9" ht="37.5" customHeight="1" x14ac:dyDescent="0.2">
      <c r="A27" s="89" t="s">
        <v>71</v>
      </c>
      <c r="B27" s="89"/>
      <c r="C27" s="64" t="s">
        <v>31</v>
      </c>
      <c r="D27" s="64" t="s">
        <v>58</v>
      </c>
    </row>
    <row r="28" spans="1:9" x14ac:dyDescent="0.2">
      <c r="A28" s="65" t="s">
        <v>32</v>
      </c>
      <c r="B28" s="66" t="s">
        <v>33</v>
      </c>
      <c r="C28" s="78"/>
      <c r="D28" s="76">
        <f t="shared" ref="D28:D34" si="0">C28*D$14</f>
        <v>0</v>
      </c>
    </row>
    <row r="29" spans="1:9" x14ac:dyDescent="0.2">
      <c r="A29" s="65" t="s">
        <v>34</v>
      </c>
      <c r="B29" s="66" t="s">
        <v>35</v>
      </c>
      <c r="C29" s="78"/>
      <c r="D29" s="76">
        <f t="shared" si="0"/>
        <v>0</v>
      </c>
    </row>
    <row r="30" spans="1:9" ht="36" x14ac:dyDescent="0.2">
      <c r="A30" s="65" t="s">
        <v>36</v>
      </c>
      <c r="B30" s="66" t="s">
        <v>37</v>
      </c>
      <c r="C30" s="78"/>
      <c r="D30" s="76">
        <f t="shared" si="0"/>
        <v>0</v>
      </c>
    </row>
    <row r="31" spans="1:9" x14ac:dyDescent="0.2">
      <c r="A31" s="65" t="s">
        <v>38</v>
      </c>
      <c r="B31" s="66" t="s">
        <v>39</v>
      </c>
      <c r="C31" s="78"/>
      <c r="D31" s="76">
        <f t="shared" si="0"/>
        <v>0</v>
      </c>
    </row>
    <row r="32" spans="1:9" x14ac:dyDescent="0.2">
      <c r="A32" s="65" t="s">
        <v>40</v>
      </c>
      <c r="B32" s="66" t="s">
        <v>41</v>
      </c>
      <c r="C32" s="78"/>
      <c r="D32" s="76">
        <f t="shared" si="0"/>
        <v>0</v>
      </c>
    </row>
    <row r="33" spans="1:4" x14ac:dyDescent="0.2">
      <c r="A33" s="64" t="s">
        <v>42</v>
      </c>
      <c r="B33" s="63" t="s">
        <v>43</v>
      </c>
      <c r="C33" s="78"/>
      <c r="D33" s="76">
        <f t="shared" si="0"/>
        <v>0</v>
      </c>
    </row>
    <row r="34" spans="1:4" x14ac:dyDescent="0.2">
      <c r="A34" s="64" t="s">
        <v>44</v>
      </c>
      <c r="B34" s="63" t="s">
        <v>45</v>
      </c>
      <c r="C34" s="81"/>
      <c r="D34" s="83">
        <f t="shared" si="0"/>
        <v>0</v>
      </c>
    </row>
    <row r="35" spans="1:4" x14ac:dyDescent="0.2">
      <c r="A35" s="64" t="s">
        <v>46</v>
      </c>
      <c r="B35" s="67" t="s">
        <v>47</v>
      </c>
      <c r="C35" s="82">
        <f>SUM(C28:C34)</f>
        <v>0</v>
      </c>
      <c r="D35" s="77">
        <f>SUM(D28:D34)</f>
        <v>0</v>
      </c>
    </row>
    <row r="36" spans="1:4" x14ac:dyDescent="0.2">
      <c r="A36" s="69"/>
      <c r="B36" s="68"/>
      <c r="C36" s="68"/>
    </row>
  </sheetData>
  <sheetProtection algorithmName="SHA-512" hashValue="TvqhMFL2xpC8M6X3q6gqYfLQI9SAi1nvu004dPwmtzd9R0ZiTvNt7xmPHD59fOIvH059NIulh5YDu/q0XYThjA==" saltValue="pm+uQUo4mAQrh4E4jTn19A==" spinCount="100000" sheet="1" objects="1" scenarios="1"/>
  <autoFilter ref="A11:G22" xr:uid="{00000000-0009-0000-0000-000000000000}"/>
  <mergeCells count="17">
    <mergeCell ref="A27:B27"/>
    <mergeCell ref="A3:G3"/>
    <mergeCell ref="A4:G4"/>
    <mergeCell ref="A5:G5"/>
    <mergeCell ref="F17:G17"/>
    <mergeCell ref="C6:D6"/>
    <mergeCell ref="E6:F6"/>
    <mergeCell ref="A25:D25"/>
    <mergeCell ref="F18:G18"/>
    <mergeCell ref="D10:G10"/>
    <mergeCell ref="A22:G22"/>
    <mergeCell ref="B9:G9"/>
    <mergeCell ref="A2:G2"/>
    <mergeCell ref="A19:G19"/>
    <mergeCell ref="A20:G20"/>
    <mergeCell ref="A21:G21"/>
    <mergeCell ref="B8:G8"/>
  </mergeCells>
  <phoneticPr fontId="0" type="noConversion"/>
  <conditionalFormatting sqref="F13:G13 G14 G16">
    <cfRule type="expression" dxfId="14" priority="27" stopIfTrue="1">
      <formula>IF(ISTEXT(E13),FALSE(),IF(E13&gt;D13,TRUE(),FALSE()))</formula>
    </cfRule>
  </conditionalFormatting>
  <conditionalFormatting sqref="G15">
    <cfRule type="cellIs" dxfId="13" priority="35" stopIfTrue="1" operator="equal">
      <formula>""</formula>
    </cfRule>
    <cfRule type="expression" dxfId="12" priority="36" stopIfTrue="1">
      <formula>IF(ISTEXT(F15),FALSE(),IF(F15&lt;E15,TRUE(),FALSE()))</formula>
    </cfRule>
  </conditionalFormatting>
  <conditionalFormatting sqref="D13:D16">
    <cfRule type="expression" priority="14" stopIfTrue="1">
      <formula>$A13</formula>
    </cfRule>
  </conditionalFormatting>
  <conditionalFormatting sqref="F14:F16">
    <cfRule type="cellIs" dxfId="11" priority="13" stopIfTrue="1" operator="equal">
      <formula>""</formula>
    </cfRule>
  </conditionalFormatting>
  <conditionalFormatting sqref="B10">
    <cfRule type="cellIs" dxfId="10" priority="10" stopIfTrue="1" operator="equal">
      <formula>$G$1</formula>
    </cfRule>
  </conditionalFormatting>
  <conditionalFormatting sqref="B13:B16">
    <cfRule type="expression" dxfId="9" priority="12" stopIfTrue="1">
      <formula>IF(#REF!=1,IF(#REF!=0,1,0),0)</formula>
    </cfRule>
  </conditionalFormatting>
  <conditionalFormatting sqref="D10:G10">
    <cfRule type="cellIs" dxfId="8" priority="26" stopIfTrue="1" operator="equal">
      <formula>$E$1</formula>
    </cfRule>
  </conditionalFormatting>
  <conditionalFormatting sqref="F17">
    <cfRule type="expression" dxfId="7" priority="37" stopIfTrue="1">
      <formula>IF(#REF!="Empate",IF(#REF!=1,TRUE(),FALSE()),FALSE())</formula>
    </cfRule>
    <cfRule type="expression" dxfId="6" priority="38" stopIfTrue="1">
      <formula>IF(#REF!="&gt;",FALSE(),IF(#REF!&gt;0,TRUE(),FALSE()))</formula>
    </cfRule>
    <cfRule type="expression" dxfId="5" priority="39" stopIfTrue="1">
      <formula>IF(#REF!="&gt;",TRUE(),FALSE())</formula>
    </cfRule>
  </conditionalFormatting>
  <conditionalFormatting sqref="F18">
    <cfRule type="expression" dxfId="4" priority="40" stopIfTrue="1">
      <formula>IF(#REF!="OK",IF(#REF!=1,TRUE(),FALSE()),FALSE())</formula>
    </cfRule>
    <cfRule type="expression" dxfId="3" priority="41" stopIfTrue="1">
      <formula>IF(#REF!="Empate",IF(#REF!=1,TRUE(),FALSE()),FALSE())</formula>
    </cfRule>
    <cfRule type="expression" dxfId="2" priority="42" stopIfTrue="1">
      <formula>IF(#REF!="Empate",IF(#REF!=2,TRUE(),FALSE()),FALSE())</formula>
    </cfRule>
  </conditionalFormatting>
  <conditionalFormatting sqref="B8">
    <cfRule type="cellIs" dxfId="1" priority="2" stopIfTrue="1" operator="equal">
      <formula>$G$1</formula>
    </cfRule>
  </conditionalFormatting>
  <conditionalFormatting sqref="B9">
    <cfRule type="cellIs" dxfId="0" priority="1" stopIfTrue="1" operator="equal">
      <formula>$G$1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0" fitToHeight="20" orientation="portrait" horizontalDpi="360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4.42578125" customWidth="1"/>
    <col min="2" max="2" width="51.85546875" customWidth="1"/>
    <col min="3" max="6" width="18.140625" customWidth="1"/>
    <col min="7" max="7" width="15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7" t="s">
        <v>7</v>
      </c>
      <c r="B1" s="84" t="s">
        <v>67</v>
      </c>
      <c r="E1" s="4"/>
      <c r="F1" s="4"/>
      <c r="G1" s="4"/>
    </row>
    <row r="2" spans="1:7" x14ac:dyDescent="0.2">
      <c r="A2" s="17" t="s">
        <v>8</v>
      </c>
      <c r="B2" s="85" t="s">
        <v>68</v>
      </c>
      <c r="E2" s="4"/>
      <c r="F2" s="4"/>
      <c r="G2" s="4"/>
    </row>
    <row r="3" spans="1:7" x14ac:dyDescent="0.2">
      <c r="A3" s="17" t="s">
        <v>9</v>
      </c>
      <c r="B3" s="5" t="s">
        <v>59</v>
      </c>
      <c r="C3" s="5"/>
      <c r="E3" s="4"/>
      <c r="F3" s="4"/>
      <c r="G3" s="4"/>
    </row>
    <row r="4" spans="1:7" x14ac:dyDescent="0.2">
      <c r="A4" s="17" t="s">
        <v>10</v>
      </c>
      <c r="B4" s="84" t="s">
        <v>72</v>
      </c>
      <c r="C4" s="5"/>
      <c r="E4" s="4"/>
      <c r="F4" s="4"/>
      <c r="G4" s="4"/>
    </row>
    <row r="5" spans="1:7" x14ac:dyDescent="0.2">
      <c r="A5" s="17" t="s">
        <v>11</v>
      </c>
      <c r="B5" s="10" t="s">
        <v>60</v>
      </c>
      <c r="C5" s="5"/>
      <c r="E5" s="4"/>
      <c r="F5" s="4"/>
      <c r="G5" s="4"/>
    </row>
    <row r="6" spans="1:7" x14ac:dyDescent="0.2">
      <c r="A6" s="17" t="s">
        <v>27</v>
      </c>
      <c r="B6" s="13" t="s">
        <v>61</v>
      </c>
      <c r="C6" s="5"/>
      <c r="E6" s="4"/>
      <c r="F6" s="4"/>
      <c r="G6" s="4"/>
    </row>
    <row r="7" spans="1:7" x14ac:dyDescent="0.2">
      <c r="A7" s="17" t="s">
        <v>12</v>
      </c>
      <c r="B7" s="5" t="s">
        <v>56</v>
      </c>
      <c r="C7" s="5"/>
      <c r="E7" s="4"/>
      <c r="F7" s="4"/>
      <c r="G7" s="4"/>
    </row>
    <row r="8" spans="1:7" x14ac:dyDescent="0.2">
      <c r="A8" s="26" t="s">
        <v>21</v>
      </c>
      <c r="B8" s="48">
        <v>1303220</v>
      </c>
      <c r="C8" s="5"/>
      <c r="E8" s="4"/>
      <c r="F8" s="4"/>
      <c r="G8" s="4"/>
    </row>
    <row r="9" spans="1:7" x14ac:dyDescent="0.2">
      <c r="A9" s="18" t="s">
        <v>0</v>
      </c>
      <c r="E9" s="4"/>
      <c r="F9" s="4"/>
      <c r="G9" s="4"/>
    </row>
    <row r="10" spans="1:7" x14ac:dyDescent="0.2">
      <c r="A10" s="19" t="s">
        <v>2</v>
      </c>
      <c r="E10" s="4"/>
      <c r="F10" s="4"/>
      <c r="G10" s="4"/>
    </row>
    <row r="11" spans="1:7" x14ac:dyDescent="0.2">
      <c r="A11" s="20" t="s">
        <v>6</v>
      </c>
      <c r="E11" s="4"/>
      <c r="F11" s="4"/>
      <c r="G11" s="4"/>
    </row>
    <row r="12" spans="1:7" x14ac:dyDescent="0.2">
      <c r="A12" s="19" t="s">
        <v>18</v>
      </c>
      <c r="E12" s="4"/>
      <c r="F12" s="4"/>
      <c r="G12" s="4"/>
    </row>
    <row r="13" spans="1:7" x14ac:dyDescent="0.2">
      <c r="A13" s="19" t="s">
        <v>22</v>
      </c>
      <c r="E13" s="4"/>
      <c r="F13" s="4"/>
      <c r="G13" s="4"/>
    </row>
    <row r="14" spans="1:7" x14ac:dyDescent="0.2">
      <c r="A14" s="75" t="s">
        <v>62</v>
      </c>
      <c r="E14" s="4"/>
      <c r="F14" s="4"/>
      <c r="G14" s="4"/>
    </row>
    <row r="15" spans="1:7" x14ac:dyDescent="0.2">
      <c r="A15" s="75" t="s">
        <v>63</v>
      </c>
      <c r="E15" s="4"/>
      <c r="F15" s="4"/>
      <c r="G15" s="4"/>
    </row>
    <row r="16" spans="1:7" x14ac:dyDescent="0.2">
      <c r="A16" s="75" t="s">
        <v>64</v>
      </c>
      <c r="B16" s="25"/>
      <c r="E16" s="25"/>
      <c r="F16" s="4"/>
      <c r="G16" s="4"/>
    </row>
    <row r="17" spans="1:256" s="24" customFormat="1" x14ac:dyDescent="0.2">
      <c r="A17" s="23" t="s">
        <v>19</v>
      </c>
      <c r="B17" s="25" t="s">
        <v>69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256" s="24" customFormat="1" x14ac:dyDescent="0.2">
      <c r="A18" s="23" t="s">
        <v>20</v>
      </c>
      <c r="B18" s="50"/>
      <c r="C18" s="50"/>
      <c r="D18" s="50"/>
      <c r="E18" s="50"/>
      <c r="F18" s="50"/>
      <c r="G18" s="25"/>
      <c r="H18" s="25"/>
      <c r="I18" s="25"/>
      <c r="J18" s="25"/>
      <c r="K18" s="25"/>
      <c r="L18" s="25"/>
      <c r="M18" s="25"/>
      <c r="IV18" s="25"/>
    </row>
    <row r="19" spans="1:256" x14ac:dyDescent="0.2">
      <c r="B19" s="25"/>
      <c r="E19" s="4"/>
      <c r="F19" s="55"/>
      <c r="G19" s="25"/>
    </row>
    <row r="20" spans="1:256" x14ac:dyDescent="0.2">
      <c r="B20" s="25"/>
      <c r="E20" s="55"/>
      <c r="F20" s="55"/>
      <c r="G20" s="25"/>
    </row>
    <row r="21" spans="1:256" x14ac:dyDescent="0.2">
      <c r="E21" s="55"/>
      <c r="F21" s="55"/>
      <c r="G21" s="4"/>
    </row>
    <row r="22" spans="1:256" x14ac:dyDescent="0.2">
      <c r="E22" s="55"/>
      <c r="F22" s="55"/>
      <c r="G22" s="4"/>
    </row>
    <row r="23" spans="1:256" ht="51" x14ac:dyDescent="0.2">
      <c r="A23" s="21" t="s">
        <v>13</v>
      </c>
      <c r="B23" s="22" t="s">
        <v>54</v>
      </c>
      <c r="E23" s="4"/>
      <c r="F23" s="4"/>
      <c r="G23" s="4"/>
    </row>
    <row r="24" spans="1:256" ht="38.25" x14ac:dyDescent="0.2">
      <c r="A24" s="21" t="s">
        <v>14</v>
      </c>
      <c r="B24" s="22" t="s">
        <v>57</v>
      </c>
      <c r="E24" s="4"/>
      <c r="F24" s="4"/>
      <c r="G24" s="4"/>
    </row>
    <row r="25" spans="1:256" ht="38.25" x14ac:dyDescent="0.2">
      <c r="A25" s="21" t="s">
        <v>15</v>
      </c>
      <c r="B25" s="50" t="s">
        <v>70</v>
      </c>
      <c r="C25" s="9"/>
      <c r="E25" s="4"/>
      <c r="F25" s="4"/>
      <c r="G25" s="4"/>
    </row>
    <row r="26" spans="1:256" ht="25.5" x14ac:dyDescent="0.2">
      <c r="A26" s="21" t="s">
        <v>16</v>
      </c>
      <c r="B26" s="22" t="s">
        <v>25</v>
      </c>
      <c r="E26" s="4"/>
      <c r="F26" s="4"/>
      <c r="G26" s="4"/>
    </row>
    <row r="27" spans="1:256" ht="25.5" x14ac:dyDescent="0.2">
      <c r="A27" s="21" t="s">
        <v>28</v>
      </c>
      <c r="B27" s="54" t="s">
        <v>49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2022-06-28T13:42:43Z</cp:lastPrinted>
  <dcterms:created xsi:type="dcterms:W3CDTF">2006-04-18T17:38:46Z</dcterms:created>
  <dcterms:modified xsi:type="dcterms:W3CDTF">2022-09-27T19:32:43Z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