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42-22 - Eventual Contratação de Empresa p Locação de Caminhões e Equipamentos - SMOTSP\"/>
    </mc:Choice>
  </mc:AlternateContent>
  <xr:revisionPtr revIDLastSave="0" documentId="13_ncr:1_{9E5D8B22-6ACB-449C-89F4-B9438B7DDF2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Preços'!$A$11:$G$35</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A24" i="1"/>
  <c r="A25" i="1"/>
  <c r="A26" i="1"/>
  <c r="A27" i="1"/>
  <c r="A28" i="1"/>
  <c r="A29" i="1"/>
  <c r="A30" i="1"/>
  <c r="A31" i="1"/>
  <c r="A32" i="1"/>
  <c r="A33" i="1"/>
  <c r="A34" i="1"/>
  <c r="A35" i="1"/>
  <c r="E6" i="1" l="1"/>
  <c r="G13" i="1"/>
  <c r="F23" i="1" s="1"/>
  <c r="A4" i="1"/>
  <c r="A6" i="1"/>
  <c r="A5" i="1"/>
  <c r="A3" i="1"/>
</calcChain>
</file>

<file path=xl/sharedStrings.xml><?xml version="1.0" encoding="utf-8"?>
<sst xmlns="http://schemas.openxmlformats.org/spreadsheetml/2006/main" count="76" uniqueCount="65">
  <si>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</si>
  <si>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</si>
  <si>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</si>
  <si>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</si>
  <si>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</si>
  <si>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</si>
  <si>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</si>
  <si>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</si>
  <si>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</si>
  <si>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</si>
  <si>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</si>
  <si>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</si>
  <si>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</si>
  <si>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</si>
  <si>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</si>
  <si>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</si>
  <si>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</si>
  <si>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</si>
  <si>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</si>
  <si>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</si>
  <si>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</si>
  <si>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</si>
  <si>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</si>
  <si>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</si>
  <si>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</si>
  <si>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</si>
  <si>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</si>
  <si>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</si>
  <si>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</si>
  <si>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</si>
  <si>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</si>
  <si>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</si>
  <si>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</si>
  <si>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</si>
  <si>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</si>
  <si>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</si>
  <si>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</si>
  <si>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</si>
  <si>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</si>
  <si>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</si>
  <si>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</si>
  <si>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</si>
  <si>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</si>
  <si>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</si>
  <si>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</si>
  <si>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</si>
  <si>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</si>
  <si>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Obras</t>
  </si>
  <si>
    <t>EVENTUAL LOCAÇÃO DE CAMINHÕES E EQUIPAMENTOS - SRP</t>
  </si>
  <si>
    <t>PREGÃO ELETRÔNICO Nº 042/2022</t>
  </si>
  <si>
    <t>PROCESSO ADMINISTRATIVO N° 1271/2022 de 29/04/2022</t>
  </si>
  <si>
    <t>O objeto do presente termo de referência será realizado junto a Secretaria obedecendo ao detalhamento na íntegra do termo de referência.</t>
  </si>
  <si>
    <t>O não cumprimento do disposto no presente termo acarretará a anulação do empenho bem como a aplicação das penalidades previstas no edital e a convocação do fornecedor subseqüente considerando a ordem de classificação do certame.</t>
  </si>
  <si>
    <t>O pagamento do objeto de que trata o PREGÃO ELETRÔNICO 042/2022, será efetuado pela Tesouraria da Prefeitura Municipal de Sumidouro.</t>
  </si>
  <si>
    <t>Retro-Escavadeira/carregadeira, com operador, material de operação e material de manutenção, com as seguintes especificações mínimas: motor de 70HP, carregadeira com sistema de travamento de segurança, capacidade coroada de 0,76m3, forca de desagregação de 3600Kgf, capacidade de carga de 2400Kg na elevação máxima, profundidade de escavação de 100mm; escavadeira com capacidade coroada de 0,23m3, com 4 dentes, arco de giro de 180o, forca de escavação, profundidade de escavação máxima de 4000mm, altura de carga mínima de 3000mm; cabine com para brisa dianteiro, retrovisores externos e interno e luzes de sinalização conforme normas do CONTRAN. Custo horário produtivo.(desonerado)</t>
  </si>
  <si>
    <t>HORA</t>
  </si>
  <si>
    <t>Caminhão basculante, com capacidade de 10m3 a 12m3, com motorista, material de operação e material de manutenção, com as seguintes especificações mínimas: motor diesel de 220CV. Custo horário produtivo.</t>
  </si>
  <si>
    <t>Caminhão basculante, com capacidade de 7m3, com motorista, material de operação e material de manutenção, com as seguintes especificações mínimas: motor diesel de 208CV. Custo horário produtivo</t>
  </si>
  <si>
    <t>Escavadeira hidraulica, sobre esteiras, com operador, material de operacao e material de manutencao, com as seguintes especificacoesminimas: motor de 130HP, peso de operacao de 19,70t, cacamba com capacidade de 1,00m3, alcance maximo de 9,85m e profundidade maxima de escavacao de 6,60m. Custo horarioprodutivo.(desonerado)</t>
  </si>
  <si>
    <t>Prestação de serviço de hora-máquina tipo trator agrícola, 4x4, potência mínima de 75cv, equipado com arado de 3 discos, com operador, combustível e manutenção (se necessário), para atendimento aos produtores da agricultura familiar do município.</t>
  </si>
  <si>
    <t>Prestação de serviço de hora-máquina tipo trator agrícola, 4x4, potência mínima de 75cv, equipado com grade, com operador, combustível e manutenção (se necessário), para atendimento aos produtores da agricultura familiar do município.</t>
  </si>
  <si>
    <t>Prestação de serviço de hora-máquina tipo trator agrícola, 4x4, potência mínima de 75cv, equipado com rotativa, com operador, combustível e manutenção (se necessário), para atendimento aos produtores da agricultura familiar do município.</t>
  </si>
  <si>
    <t>Prestação de serviço de hora-máquina tipo trator agrícola, 4x4, potência mínima de 75cv, equipado com ensiladeira, com operador, combustível e manutenção (se necessário), para atendimento aos produtores da agricultura familiar do município.</t>
  </si>
  <si>
    <t>Prestação de serviço de hora-máquina tipo trator agrícola, 4x4, potência mínima de 75cv, equipado com roçadeira, com operador, combustível e manutenção (se necessário), para atendimento aos produtores da agricultura familiar do município e roçada das estradas.</t>
  </si>
  <si>
    <t>Abertura das Propostas: 13/07/2022,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</si>
</sst>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xf numFmtId="0" fontId="1" fillId="0" borderId="0" xfId="0" applyFont="1" applyFill="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1271/22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5"/>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4" t="s">
        <v>19</v>
      </c>
      <c r="B2" s="74"/>
      <c r="C2" s="74"/>
      <c r="D2" s="74"/>
      <c r="E2" s="74"/>
      <c r="F2" s="74"/>
      <c r="G2" s="74"/>
    </row>
    <row r="3" spans="1:13" x14ac:dyDescent="0.2">
      <c r="A3" s="74" t="str">
        <f>UPPER(Dados!B1&amp;"  -  "&amp;Dados!B4)</f>
        <v>PREGÃO ELETRÔNICO Nº 042/2022  -  ABERTURA DAS PROPOSTAS: 13/07/2022, ÀS 10:00HS</v>
      </c>
      <c r="B3" s="74"/>
      <c r="C3" s="74"/>
      <c r="D3" s="74"/>
      <c r="E3" s="74"/>
      <c r="F3" s="74"/>
      <c r="G3" s="74"/>
    </row>
    <row r="4" spans="1:13" x14ac:dyDescent="0.2">
      <c r="A4" s="75" t="str">
        <f>Dados!B3</f>
        <v>EVENTUAL LOCAÇÃO DE CAMINHÕES E EQUIPAMENTOS - SRP</v>
      </c>
      <c r="B4" s="75"/>
      <c r="C4" s="75"/>
      <c r="D4" s="75"/>
      <c r="E4" s="75"/>
      <c r="F4" s="75"/>
      <c r="G4" s="75"/>
    </row>
    <row r="5" spans="1:13" x14ac:dyDescent="0.2">
      <c r="A5" s="74" t="str">
        <f>Dados!B2</f>
        <v>PROCESSO ADMINISTRATIVO N° 1271/2022 de 29/04/2022</v>
      </c>
      <c r="B5" s="74"/>
      <c r="C5" s="74"/>
      <c r="D5" s="74"/>
      <c r="E5" s="74"/>
      <c r="F5" s="74"/>
      <c r="G5" s="74"/>
    </row>
    <row r="6" spans="1:13" x14ac:dyDescent="0.2">
      <c r="A6" s="62" t="str">
        <f>Dados!B7</f>
        <v>MENOR PREÇO POR ITEM</v>
      </c>
      <c r="B6" s="62"/>
      <c r="C6" s="72" t="s">
        <v>29</v>
      </c>
      <c r="D6" s="72"/>
      <c r="E6" s="73">
        <f>Dados!B8</f>
        <v>5887804.8000000007</v>
      </c>
      <c r="F6" s="73"/>
      <c r="G6" s="62"/>
    </row>
    <row r="7" spans="1:13" ht="2.25" customHeight="1" x14ac:dyDescent="0.2">
      <c r="A7" s="6"/>
      <c r="B7" s="6"/>
      <c r="C7" s="6"/>
      <c r="D7" s="28"/>
      <c r="E7" s="15"/>
      <c r="F7" s="15"/>
      <c r="G7" s="11"/>
    </row>
    <row r="8" spans="1:13" s="8" customFormat="1" ht="12" customHeight="1" x14ac:dyDescent="0.2">
      <c r="A8" s="16" t="s">
        <v>0</v>
      </c>
      <c r="B8" s="76"/>
      <c r="C8" s="76"/>
      <c r="D8" s="76"/>
      <c r="E8" s="76"/>
      <c r="F8" s="76"/>
      <c r="G8" s="76"/>
      <c r="H8" s="49"/>
      <c r="L8" s="42"/>
    </row>
    <row r="9" spans="1:13" s="8" customFormat="1" ht="12" customHeight="1" x14ac:dyDescent="0.2">
      <c r="A9" s="16" t="s">
        <v>1</v>
      </c>
      <c r="B9" s="77"/>
      <c r="C9" s="77"/>
      <c r="D9" s="77"/>
      <c r="E9" s="77"/>
      <c r="F9" s="77"/>
      <c r="G9" s="77"/>
      <c r="H9" s="49"/>
      <c r="L9" s="42"/>
      <c r="M9" s="42"/>
    </row>
    <row r="10" spans="1:13" s="8" customFormat="1" ht="12" customHeight="1" x14ac:dyDescent="0.2">
      <c r="A10" s="16" t="s">
        <v>2</v>
      </c>
      <c r="B10" s="40"/>
      <c r="C10" s="29" t="s">
        <v>8</v>
      </c>
      <c r="D10" s="82"/>
      <c r="E10" s="82"/>
      <c r="F10" s="82"/>
      <c r="G10" s="82"/>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23.75" x14ac:dyDescent="0.2">
      <c r="A13" s="37">
        <v>1</v>
      </c>
      <c r="B13" s="35" t="s">
        <v>54</v>
      </c>
      <c r="C13" s="38" t="s">
        <v>55</v>
      </c>
      <c r="D13" s="58">
        <v>6120</v>
      </c>
      <c r="E13" s="61">
        <v>162.46</v>
      </c>
      <c r="F13" s="56"/>
      <c r="G13" s="39" t="str">
        <f>IF(F13="","",IF(ISTEXT(F13),"NC",F13*D13))</f>
        <v/>
      </c>
      <c r="H13" s="49"/>
      <c r="K13" s="7"/>
      <c r="L13" s="42"/>
    </row>
    <row r="14" spans="1:13" s="8" customFormat="1" ht="45" x14ac:dyDescent="0.2">
      <c r="A14" s="37">
        <v>2</v>
      </c>
      <c r="B14" s="35" t="s">
        <v>56</v>
      </c>
      <c r="C14" s="38" t="s">
        <v>55</v>
      </c>
      <c r="D14" s="58">
        <v>5040</v>
      </c>
      <c r="E14" s="61">
        <v>238.84</v>
      </c>
      <c r="F14" s="56"/>
      <c r="G14" s="39" t="str">
        <f t="shared" ref="G14:G21" si="0">IF(F14="","",IF(ISTEXT(F14),"NC",F14*D14))</f>
        <v/>
      </c>
      <c r="H14" s="49"/>
      <c r="K14" s="7"/>
      <c r="L14" s="42"/>
    </row>
    <row r="15" spans="1:13" s="8" customFormat="1" ht="45" x14ac:dyDescent="0.2">
      <c r="A15" s="37">
        <v>3</v>
      </c>
      <c r="B15" s="35" t="s">
        <v>57</v>
      </c>
      <c r="C15" s="38" t="s">
        <v>55</v>
      </c>
      <c r="D15" s="58">
        <v>6120</v>
      </c>
      <c r="E15" s="61">
        <v>209.13</v>
      </c>
      <c r="F15" s="56"/>
      <c r="G15" s="39" t="str">
        <f t="shared" si="0"/>
        <v/>
      </c>
      <c r="H15" s="49"/>
      <c r="K15" s="7"/>
      <c r="L15" s="42"/>
    </row>
    <row r="16" spans="1:13" s="8" customFormat="1" ht="67.5" x14ac:dyDescent="0.2">
      <c r="A16" s="37">
        <v>4</v>
      </c>
      <c r="B16" s="35" t="s">
        <v>58</v>
      </c>
      <c r="C16" s="38" t="s">
        <v>55</v>
      </c>
      <c r="D16" s="58">
        <v>4320</v>
      </c>
      <c r="E16" s="61">
        <v>256.57</v>
      </c>
      <c r="F16" s="56"/>
      <c r="G16" s="39" t="str">
        <f t="shared" si="0"/>
        <v/>
      </c>
      <c r="H16" s="49"/>
      <c r="K16" s="7"/>
      <c r="L16" s="42"/>
    </row>
    <row r="17" spans="1:12" s="8" customFormat="1" ht="45" x14ac:dyDescent="0.2">
      <c r="A17" s="37">
        <v>5</v>
      </c>
      <c r="B17" s="35" t="s">
        <v>59</v>
      </c>
      <c r="C17" s="38" t="s">
        <v>55</v>
      </c>
      <c r="D17" s="58">
        <v>2000</v>
      </c>
      <c r="E17" s="61">
        <v>172.17</v>
      </c>
      <c r="F17" s="56"/>
      <c r="G17" s="39" t="str">
        <f t="shared" si="0"/>
        <v/>
      </c>
      <c r="H17" s="49"/>
      <c r="K17" s="7"/>
      <c r="L17" s="42"/>
    </row>
    <row r="18" spans="1:12" s="8" customFormat="1" ht="45" x14ac:dyDescent="0.2">
      <c r="A18" s="37">
        <v>6</v>
      </c>
      <c r="B18" s="35" t="s">
        <v>60</v>
      </c>
      <c r="C18" s="38" t="s">
        <v>55</v>
      </c>
      <c r="D18" s="58">
        <v>1200</v>
      </c>
      <c r="E18" s="61">
        <v>174.37</v>
      </c>
      <c r="F18" s="56"/>
      <c r="G18" s="39" t="str">
        <f t="shared" si="0"/>
        <v/>
      </c>
      <c r="H18" s="49"/>
      <c r="K18" s="7"/>
      <c r="L18" s="42"/>
    </row>
    <row r="19" spans="1:12" s="8" customFormat="1" ht="45" x14ac:dyDescent="0.2">
      <c r="A19" s="37">
        <v>7</v>
      </c>
      <c r="B19" s="35" t="s">
        <v>61</v>
      </c>
      <c r="C19" s="38" t="s">
        <v>55</v>
      </c>
      <c r="D19" s="58">
        <v>1200</v>
      </c>
      <c r="E19" s="61">
        <v>173.82</v>
      </c>
      <c r="F19" s="56"/>
      <c r="G19" s="39" t="str">
        <f t="shared" si="0"/>
        <v/>
      </c>
      <c r="H19" s="49"/>
      <c r="K19" s="7"/>
      <c r="L19" s="42"/>
    </row>
    <row r="20" spans="1:12" s="8" customFormat="1" ht="45" x14ac:dyDescent="0.2">
      <c r="A20" s="37">
        <v>8</v>
      </c>
      <c r="B20" s="35" t="s">
        <v>62</v>
      </c>
      <c r="C20" s="38" t="s">
        <v>55</v>
      </c>
      <c r="D20" s="58">
        <v>1000</v>
      </c>
      <c r="E20" s="61">
        <v>192.83</v>
      </c>
      <c r="F20" s="56"/>
      <c r="G20" s="39" t="str">
        <f t="shared" si="0"/>
        <v/>
      </c>
      <c r="H20" s="49"/>
      <c r="K20" s="7"/>
      <c r="L20" s="42"/>
    </row>
    <row r="21" spans="1:12" s="8" customFormat="1" ht="45" x14ac:dyDescent="0.2">
      <c r="A21" s="37">
        <v>9</v>
      </c>
      <c r="B21" s="35" t="s">
        <v>63</v>
      </c>
      <c r="C21" s="38" t="s">
        <v>55</v>
      </c>
      <c r="D21" s="58">
        <v>2000</v>
      </c>
      <c r="E21" s="61">
        <v>173.27</v>
      </c>
      <c r="F21" s="56"/>
      <c r="G21" s="39" t="str">
        <f t="shared" si="0"/>
        <v/>
      </c>
      <c r="H21" s="49"/>
      <c r="K21" s="7"/>
      <c r="L21" s="42"/>
    </row>
    <row r="22" spans="1:12" s="30" customFormat="1" ht="9" x14ac:dyDescent="0.2">
      <c r="A22" s="41"/>
      <c r="E22" s="55"/>
      <c r="F22" s="78" t="s">
        <v>27</v>
      </c>
      <c r="G22" s="79"/>
      <c r="H22" s="50"/>
      <c r="L22" s="44"/>
    </row>
    <row r="23" spans="1:12" ht="14.25" customHeight="1" x14ac:dyDescent="0.2">
      <c r="F23" s="80" t="str">
        <f>IF(SUM(G13:G21)=0,"",SUM(G13:G21))</f>
        <v/>
      </c>
      <c r="G23" s="81"/>
      <c r="H23" s="51"/>
    </row>
    <row r="24" spans="1:12" s="45" customFormat="1" ht="9" x14ac:dyDescent="0.2">
      <c r="A24" s="71" t="str">
        <f>" - "&amp;Dados!B23</f>
        <v xml:space="preserve"> - O objeto do presente termo de referência será realizado junto a Secretaria obedecendo ao detalhamento na íntegra do termo de referência.</v>
      </c>
      <c r="B24" s="71"/>
      <c r="C24" s="71"/>
      <c r="D24" s="71"/>
      <c r="E24" s="71"/>
      <c r="F24" s="71"/>
      <c r="G24" s="71"/>
      <c r="H24" s="52"/>
      <c r="L24" s="46"/>
    </row>
    <row r="25" spans="1:12" s="45" customFormat="1" ht="21.75" customHeight="1" x14ac:dyDescent="0.2">
      <c r="A25" s="71" t="str">
        <f>" - "&amp;Dados!B24</f>
        <v xml:space="preserve"> - O não cumprimento do disposto no presente termo acarretará a anulação do empenho bem como a aplicação das penalidades previstas no edital e a convocação do fornecedor subseqüente considerando a ordem de classificação do certame.</v>
      </c>
      <c r="B25" s="71"/>
      <c r="C25" s="71"/>
      <c r="D25" s="71"/>
      <c r="E25" s="71"/>
      <c r="F25" s="71"/>
      <c r="G25" s="71"/>
      <c r="H25" s="52"/>
      <c r="L25" s="46"/>
    </row>
    <row r="26" spans="1:12" s="45" customFormat="1" ht="9" x14ac:dyDescent="0.2">
      <c r="A26" s="71" t="str">
        <f>" - "&amp;Dados!B25</f>
        <v xml:space="preserve"> - O pagamento do objeto de que trata o PREGÃO ELETRÔNICO 042/2022, será efetuado pela Tesouraria da Prefeitura Municipal de Sumidouro.</v>
      </c>
      <c r="B26" s="71"/>
      <c r="C26" s="71"/>
      <c r="D26" s="71"/>
      <c r="E26" s="71"/>
      <c r="F26" s="71"/>
      <c r="G26" s="71"/>
      <c r="H26" s="52"/>
      <c r="L26" s="46"/>
    </row>
    <row r="27" spans="1:12" s="30" customFormat="1" ht="9" x14ac:dyDescent="0.2">
      <c r="A27" s="71" t="str">
        <f>" - "&amp;Dados!B26</f>
        <v xml:space="preserve"> - Proposta válida por 60 (sessenta) dias</v>
      </c>
      <c r="B27" s="71"/>
      <c r="C27" s="71"/>
      <c r="D27" s="71"/>
      <c r="E27" s="71"/>
      <c r="F27" s="71"/>
      <c r="G27" s="71"/>
      <c r="H27" s="50"/>
      <c r="L27" s="44"/>
    </row>
    <row r="28" spans="1:12" ht="21" customHeight="1" x14ac:dyDescent="0.2">
      <c r="A28" s="71" t="str">
        <f>" - "&amp;Dados!B28</f>
        <v xml:space="preserve"> - A Licitante poderá apresentar prospecto, ficha técnica ou outros documentos com informações que permitam a melhor identificação e qualificação do(s) item(ns) licitado(s);</v>
      </c>
      <c r="B28" s="71"/>
      <c r="C28" s="71"/>
      <c r="D28" s="71"/>
      <c r="E28" s="71"/>
      <c r="F28" s="71"/>
      <c r="G28" s="71"/>
      <c r="H28" s="53"/>
    </row>
    <row r="29" spans="1:12" ht="21.75" customHeight="1" x14ac:dyDescent="0.2">
      <c r="A29" s="71" t="str">
        <f>" - "&amp;Dados!B29</f>
        <v xml:space="preserve"> - A proposta de preços ajustada ao lance final deverá conter o valor numérico dos preços unitários e totais, não podendo exceder o valor do lance final;</v>
      </c>
      <c r="B29" s="71"/>
      <c r="C29" s="71"/>
      <c r="D29" s="71"/>
      <c r="E29" s="71"/>
      <c r="F29" s="71"/>
      <c r="G29" s="71"/>
      <c r="H29" s="53"/>
    </row>
    <row r="30" spans="1:12" ht="21.75" customHeight="1" x14ac:dyDescent="0.2">
      <c r="A30"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0" s="71"/>
      <c r="C30" s="71"/>
      <c r="D30" s="71"/>
      <c r="E30" s="71"/>
      <c r="F30" s="71"/>
      <c r="G30" s="71"/>
      <c r="H30" s="53"/>
    </row>
    <row r="31" spans="1:12" ht="21.75" customHeight="1" x14ac:dyDescent="0.2">
      <c r="A31"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1" s="71"/>
      <c r="C31" s="71"/>
      <c r="D31" s="71"/>
      <c r="E31" s="71"/>
      <c r="F31" s="71"/>
      <c r="G31" s="71"/>
      <c r="H31" s="53"/>
    </row>
    <row r="32" spans="1:12" ht="21.75" customHeight="1" x14ac:dyDescent="0.2">
      <c r="A32"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2" s="71"/>
      <c r="C32" s="71"/>
      <c r="D32" s="71"/>
      <c r="E32" s="71"/>
      <c r="F32" s="71"/>
      <c r="G32" s="71"/>
      <c r="H32" s="53"/>
    </row>
    <row r="33" spans="1:8" ht="21.75" customHeight="1" x14ac:dyDescent="0.2">
      <c r="A33" s="71" t="str">
        <f>" - "&amp;Dados!B33</f>
        <v xml:space="preserve"> - Declaramos que até a presente data inexistem fatos impeditivos a participação desta empresa ao presente certame licitatório, ciente da obrigatoriedade de declarar ocorrências posteriores;</v>
      </c>
      <c r="B33" s="71"/>
      <c r="C33" s="71"/>
      <c r="D33" s="71"/>
      <c r="E33" s="71"/>
      <c r="F33" s="71"/>
      <c r="G33" s="71"/>
      <c r="H33" s="53"/>
    </row>
    <row r="34" spans="1:8" ht="30" customHeight="1" x14ac:dyDescent="0.2">
      <c r="A34"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4" s="71"/>
      <c r="C34" s="71"/>
      <c r="D34" s="71"/>
      <c r="E34" s="71"/>
      <c r="F34" s="71"/>
      <c r="G34" s="71"/>
    </row>
    <row r="35" spans="1:8" ht="25.5" customHeight="1" x14ac:dyDescent="0.2">
      <c r="A35"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5" s="71"/>
      <c r="C35" s="71"/>
      <c r="D35" s="71"/>
      <c r="E35" s="71"/>
      <c r="F35" s="71"/>
      <c r="G35" s="71"/>
    </row>
  </sheetData>
  <autoFilter ref="A11:G35" xr:uid="{00000000-0009-0000-0000-000000000000}"/>
  <mergeCells count="23">
    <mergeCell ref="A24:G24"/>
    <mergeCell ref="A25:G25"/>
    <mergeCell ref="A26:G26"/>
    <mergeCell ref="B8:G8"/>
    <mergeCell ref="A27:G27"/>
    <mergeCell ref="B9:G9"/>
    <mergeCell ref="F22:G22"/>
    <mergeCell ref="F23:G23"/>
    <mergeCell ref="D10:G10"/>
    <mergeCell ref="C6:D6"/>
    <mergeCell ref="E6:F6"/>
    <mergeCell ref="A2:G2"/>
    <mergeCell ref="A3:G3"/>
    <mergeCell ref="A4:G4"/>
    <mergeCell ref="A5:G5"/>
    <mergeCell ref="A34:G34"/>
    <mergeCell ref="A35:G35"/>
    <mergeCell ref="A28:G28"/>
    <mergeCell ref="A29:G29"/>
    <mergeCell ref="A30:G30"/>
    <mergeCell ref="A31:G31"/>
    <mergeCell ref="A32:G32"/>
    <mergeCell ref="A33:G33"/>
  </mergeCells>
  <phoneticPr fontId="0" type="noConversion"/>
  <conditionalFormatting sqref="F22">
    <cfRule type="expression" dxfId="11" priority="1" stopIfTrue="1">
      <formula>IF($J22="Empate",IF(H22=1,TRUE(),FALSE()),FALSE())</formula>
    </cfRule>
    <cfRule type="expression" dxfId="10" priority="2" stopIfTrue="1">
      <formula>IF(H22="&gt;",FALSE(),IF(H22&gt;0,TRUE(),FALSE()))</formula>
    </cfRule>
    <cfRule type="expression" dxfId="9" priority="3" stopIfTrue="1">
      <formula>IF(H22="&gt;",TRUE(),FALSE())</formula>
    </cfRule>
  </conditionalFormatting>
  <conditionalFormatting sqref="F23">
    <cfRule type="expression" dxfId="8" priority="4" stopIfTrue="1">
      <formula>IF($J22="OK",IF(H22=1,TRUE(),FALSE()),FALSE())</formula>
    </cfRule>
    <cfRule type="expression" dxfId="7" priority="5" stopIfTrue="1">
      <formula>IF($J22="Empate",IF(H22=1,TRUE(),FALSE()),FALSE())</formula>
    </cfRule>
    <cfRule type="expression" dxfId="6" priority="6" stopIfTrue="1">
      <formula>IF($J22="Empate",IF(H22=2,TRUE(),FALSE()),FALSE())</formula>
    </cfRule>
  </conditionalFormatting>
  <conditionalFormatting sqref="F13:F21">
    <cfRule type="cellIs" dxfId="5" priority="11" stopIfTrue="1" operator="equal">
      <formula>""</formula>
    </cfRule>
  </conditionalFormatting>
  <conditionalFormatting sqref="D13:D21">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1">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1">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69" t="s">
        <v>49</v>
      </c>
      <c r="E1" s="4"/>
      <c r="F1" s="4"/>
      <c r="G1" s="4"/>
    </row>
    <row r="2" spans="1:7" x14ac:dyDescent="0.2">
      <c r="A2" s="17" t="s">
        <v>10</v>
      </c>
      <c r="B2" s="68" t="s">
        <v>50</v>
      </c>
      <c r="E2" s="4"/>
      <c r="F2" s="4"/>
      <c r="G2" s="4"/>
    </row>
    <row r="3" spans="1:7" x14ac:dyDescent="0.2">
      <c r="A3" s="17" t="s">
        <v>11</v>
      </c>
      <c r="B3" s="68" t="s">
        <v>48</v>
      </c>
      <c r="C3" s="5"/>
      <c r="E3" s="64"/>
      <c r="F3" s="4"/>
      <c r="G3" s="4"/>
    </row>
    <row r="4" spans="1:7" x14ac:dyDescent="0.2">
      <c r="A4" s="17" t="s">
        <v>12</v>
      </c>
      <c r="B4" s="10" t="s">
        <v>64</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5887804.8000000007</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6" t="s">
        <v>47</v>
      </c>
      <c r="C17" s="66"/>
      <c r="D17" s="66"/>
      <c r="E17" s="66"/>
      <c r="F17" s="66"/>
      <c r="G17" s="66"/>
      <c r="H17" s="25"/>
      <c r="I17" s="25"/>
      <c r="J17" s="25"/>
      <c r="K17" s="25"/>
      <c r="L17" s="25"/>
      <c r="M17" s="25"/>
    </row>
    <row r="18" spans="1:256" s="24" customFormat="1" x14ac:dyDescent="0.2">
      <c r="A18" s="23" t="s">
        <v>22</v>
      </c>
      <c r="B18" s="59"/>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51</v>
      </c>
      <c r="E23" s="4"/>
      <c r="F23" s="4"/>
      <c r="G23" s="63"/>
    </row>
    <row r="24" spans="1:256" ht="63.75" x14ac:dyDescent="0.2">
      <c r="A24" s="21" t="s">
        <v>16</v>
      </c>
      <c r="B24" s="59" t="s">
        <v>52</v>
      </c>
      <c r="E24" s="4"/>
      <c r="F24" s="4"/>
      <c r="G24" s="63"/>
    </row>
    <row r="25" spans="1:256" ht="38.25" x14ac:dyDescent="0.2">
      <c r="A25" s="21" t="s">
        <v>17</v>
      </c>
      <c r="B25" s="70" t="s">
        <v>53</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2022-05-30T17:48:02Z</cp:lastPrinted>
  <dcterms:created xsi:type="dcterms:W3CDTF">2006-04-18T17:38:46Z</dcterms:created>
  <dcterms:modified xsi:type="dcterms:W3CDTF">2022-06-29T14:45:29Z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