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8-22 - Aquisição de Equip. informática e Mobiliarios-SMAGR E SMA\"/>
    </mc:Choice>
  </mc:AlternateContent>
  <xr:revisionPtr revIDLastSave="0" documentId="13_ncr:1_{C45D23BD-B832-4E30-9634-302C452AF856}"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Preços'!$A$11:$G$35</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A29" i="1" l="1"/>
  <c r="A30" i="1"/>
  <c r="A31" i="1"/>
  <c r="A32" i="1"/>
  <c r="A33" i="1"/>
  <c r="A34" i="1"/>
  <c r="A35" i="1"/>
  <c r="A28" i="1"/>
  <c r="E6" i="1"/>
  <c r="G13" i="1"/>
  <c r="A4" i="1"/>
  <c r="A26" i="1"/>
  <c r="A27" i="1"/>
  <c r="A25" i="1"/>
  <c r="A24" i="1"/>
  <c r="A6" i="1"/>
  <c r="A5" i="1"/>
  <c r="A3" i="1"/>
  <c r="F23" i="1" l="1"/>
</calcChain>
</file>

<file path=xl/sharedStrings.xml><?xml version="1.0" encoding="utf-8"?>
<sst xmlns="http://schemas.openxmlformats.org/spreadsheetml/2006/main" count="81" uniqueCount="70">
  <si>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</si>
  <si>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</si>
  <si>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</si>
  <si>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</si>
  <si>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</si>
  <si>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</si>
  <si>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</si>
  <si>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</si>
  <si>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</si>
  <si>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</si>
  <si>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</si>
  <si>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</si>
  <si>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</si>
  <si>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</si>
  <si>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</si>
  <si>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</si>
  <si>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</si>
  <si>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</si>
  <si>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</si>
  <si>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</si>
  <si>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</si>
  <si>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</si>
  <si>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</si>
  <si>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</si>
  <si>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</si>
  <si>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</si>
  <si>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</si>
  <si>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</si>
  <si>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</si>
  <si>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</si>
  <si>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</si>
  <si>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</si>
  <si>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</si>
  <si>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</si>
  <si>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</si>
  <si>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</si>
  <si>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</si>
  <si>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</si>
  <si>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</si>
  <si>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</si>
  <si>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</si>
  <si>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</si>
  <si>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</si>
  <si>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</si>
  <si>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</si>
  <si>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</si>
  <si>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PROCESSO ADMINISTRATIVO N° 1330/2022 de 04/05/2022</t>
  </si>
  <si>
    <t>PREGÃO ELETRÔNICO Nº 068/2022</t>
  </si>
  <si>
    <t>AQUISIÇÃO DE EQUIPAMENTOS DE INFORMÁTICA E MOBILIÁRIOS</t>
  </si>
  <si>
    <t>Sec. Agricultura</t>
  </si>
  <si>
    <t>N.º 2001.2012600271.045-4490.52.00-04.</t>
  </si>
  <si>
    <t>O objeto do Termo de Referência será recebido de forma única por cada secretaria, com prazo não superior a 30 (trinta) dias úteis após recebimento de cada nota de empenho, conforme solicitação do responsável por fiscalizar este contrato.</t>
  </si>
  <si>
    <t>Os itens deverão ser entregues na Sede da Secretaria Municipal de Agricultura localizada na RJ 148 – Asa Norte, Parque de Exposições Catharina Schwenck, com exceção do item 09 que deverá ser entregue no setor de Almoxarifado, Rua Dr. Carolino Ribeiro de Moura, S/N, Centro, CEP: 28637000 no horário das 09:00 às  12:00 horas e de 14:00  às 17:00 horas. Sendo o frete, carga e descarga por conta do fornecedor até o local indicado.</t>
  </si>
  <si>
    <t>O pagamento do objeto de que trata o PREGÃO ELETRÔNICO 068/2022, será efetuado pela Tesouraria da Prefeitura Municipal de Sumidouro.</t>
  </si>
  <si>
    <t>Prazo Contrato: Entrega Imediata.</t>
  </si>
  <si>
    <t xml:space="preserve">COMPUTADOR ALL IN ONE, TELA LED MÍNIMO DE 21.5", PROCESSADOR DE NO MÍNIMO 02 NÚCLEOS E 04 THREADS, CLOCK MINIMO DE 3.0 GHZ E CACHE MÍNIMO DE 03 MB, MEMÓRIA RAM MÍNIMO DE 8GB, DISCO SSD MÍNIMO DE 240 GB, REDE WIRELESS, REDE ETHERNET 10/100/1000, MOUSE E TECLADO </t>
  </si>
  <si>
    <t>NOBREAK 700 VA BIVOLT</t>
  </si>
  <si>
    <t>IMPRESSORA COM SISTEMA BULK INK DE FÁBRICA (IMPRIME, COPIA, DIGITALIZA, WIRELESS, ETHERNET, FAX), CONEXÕES WI-FI, WI-FI DIRECT, USB E ETHERNET, ALIMENTADOR AUTOMÁTICO DE DOCUMENTOS (ADF) COM CAPACIDADE PARA ATÉ 30 FOLHAS, BANDEJA DE ENTRADA COM CAPACIDADE PARA ATÉ 250 FOLHAS DE PAPEL NORMAL 20 FOLHAS DE PAPEL FOTOGRÁFICO E 10 ENVELOPES, TELA 2,4" LCD TOUCH COLORIDO, VELOCIDADE DE IMPRESSÃO MÍNIMO DE 33 PPM EM PRETO E 20 PPM CORES, IMPRESSÃO FRENTE E VERSO AUTOMÁTICO (REFERÊNCIA: EPSON ECOTANK L6270 OU SIMILAR)</t>
  </si>
  <si>
    <t>CADEIRA COM REGULAGEM DE ALGURA, PISTÃO A GÁS E RODÍZIOS, ESPUMA INJETADA E BRAÇO DIGITADOR</t>
  </si>
  <si>
    <t>AR CONDICIONADO SPLIT 18.000 BTUS</t>
  </si>
  <si>
    <t>TECLADO USB PARA COMPUTADOR</t>
  </si>
  <si>
    <t>MOUSE OPTICO USB PRETO</t>
  </si>
  <si>
    <t>ROTEADOR 1200 MBPS, 10/100/1000, 4 ANTENAS</t>
  </si>
  <si>
    <t xml:space="preserve">RELÓGIO PROTOCOLADOR ELETRÔNICO PARA DOCUMENTOS, OPÇÃO POR MÓVEL OU FIXO, CONFIGURAÇÃO DE DATA E HORA, ACEITA IMPRESSÃO DE FOLHA A4, DISPLAY ALFANUMÉRICO DE CRISTAL LÍQUIDO, MENUS DE CONFIGURAÇÃO MAIS SIMPLES E AUTO EXPLICATIVOS, IMPRESSÃO MATRICIAL DE 9 AGULHAS, IMPRESSÃO MATRICIAL COM VELOCIDADE DE 180 CARACTERES POR SEGUNDO, IMPRESSÃO DE ATÉ DUAS LINHAS COM ATÉ 99 CARACTERES CADA, OPÇÃO PARA COMUNICAÇÃO ON-LINE, NÚMERO SEQUENCIAL COM ATÉ 12 CARACTERES, CONFIGURAÇÃO DE ATÉ NOVE VIAS, ENVIO DE CONFIGURAÇÕES VIA OFTWARE, IMPRESSÃO AUTOMÁTICA SEM A NECESSIDADE DE ACIONAMENTO EXTERNO, COMUNICAÇÃO SERIAL E TCP/IP, CALENDÁRIO PERPÉTUO, PRESERVAÇÃO DE DADOS, MESMO EM CASO DE DESLIGAMENTO TOTAL DO EQUIPAMENTO </t>
  </si>
  <si>
    <t>UNID</t>
  </si>
  <si>
    <t>Sec. Administração - Equip.</t>
  </si>
  <si>
    <t>Sec. Administração - Consumo</t>
  </si>
  <si>
    <t>N.º 1401.0412600101.009-4490.52.00-04.</t>
  </si>
  <si>
    <t>N.º 1401.0412200092.020-3390.30.00-06.</t>
  </si>
  <si>
    <t>Abertura das Propostas: 14/10/2022,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</si>
</sst>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1330/22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5"/>
  <sheetViews>
    <sheetView tabSelected="1" zoomScale="115" zoomScaleNormal="115" zoomScaleSheetLayoutView="100" workbookViewId="0">
      <selection activeCell="E13" sqref="E13"/>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2" t="s">
        <v>19</v>
      </c>
      <c r="B2" s="72"/>
      <c r="C2" s="72"/>
      <c r="D2" s="72"/>
      <c r="E2" s="72"/>
      <c r="F2" s="72"/>
      <c r="G2" s="72"/>
    </row>
    <row r="3" spans="1:13" x14ac:dyDescent="0.2">
      <c r="A3" s="72" t="str">
        <f>UPPER(Dados!B1&amp;"  -  "&amp;Dados!B4)</f>
        <v>PREGÃO ELETRÔNICO Nº 068/2022  -  ABERTURA DAS PROPOSTAS: 14/10/2022, ÀS 10:00HS</v>
      </c>
      <c r="B3" s="72"/>
      <c r="C3" s="72"/>
      <c r="D3" s="72"/>
      <c r="E3" s="72"/>
      <c r="F3" s="72"/>
      <c r="G3" s="72"/>
    </row>
    <row r="4" spans="1:13" x14ac:dyDescent="0.2">
      <c r="A4" s="73" t="str">
        <f>Dados!B3</f>
        <v>AQUISIÇÃO DE EQUIPAMENTOS DE INFORMÁTICA E MOBILIÁRIOS</v>
      </c>
      <c r="B4" s="73"/>
      <c r="C4" s="73"/>
      <c r="D4" s="73"/>
      <c r="E4" s="73"/>
      <c r="F4" s="73"/>
      <c r="G4" s="73"/>
    </row>
    <row r="5" spans="1:13" x14ac:dyDescent="0.2">
      <c r="A5" s="72" t="str">
        <f>Dados!B2</f>
        <v>PROCESSO ADMINISTRATIVO N° 1330/2022 de 04/05/2022</v>
      </c>
      <c r="B5" s="72"/>
      <c r="C5" s="72"/>
      <c r="D5" s="72"/>
      <c r="E5" s="72"/>
      <c r="F5" s="72"/>
      <c r="G5" s="72"/>
    </row>
    <row r="6" spans="1:13" x14ac:dyDescent="0.2">
      <c r="A6" s="60" t="str">
        <f>Dados!B7</f>
        <v>MENOR PREÇO POR ITEM</v>
      </c>
      <c r="B6" s="60"/>
      <c r="C6" s="70" t="s">
        <v>29</v>
      </c>
      <c r="D6" s="70"/>
      <c r="E6" s="71">
        <f>Dados!B8</f>
        <v>46660.45</v>
      </c>
      <c r="F6" s="71"/>
      <c r="G6" s="60"/>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8"/>
      <c r="L8" s="41"/>
    </row>
    <row r="9" spans="1:13" s="8" customFormat="1" ht="12" customHeight="1" x14ac:dyDescent="0.2">
      <c r="A9" s="16" t="s">
        <v>1</v>
      </c>
      <c r="B9" s="75"/>
      <c r="C9" s="75"/>
      <c r="D9" s="75"/>
      <c r="E9" s="75"/>
      <c r="F9" s="75"/>
      <c r="G9" s="75"/>
      <c r="H9" s="48"/>
      <c r="L9" s="41"/>
      <c r="M9" s="41"/>
    </row>
    <row r="10" spans="1:13" s="8" customFormat="1" ht="12" customHeight="1" x14ac:dyDescent="0.2">
      <c r="A10" s="16" t="s">
        <v>2</v>
      </c>
      <c r="B10" s="68"/>
      <c r="C10" s="29" t="s">
        <v>8</v>
      </c>
      <c r="D10" s="80"/>
      <c r="E10" s="80"/>
      <c r="F10" s="80"/>
      <c r="G10" s="80"/>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56.25" x14ac:dyDescent="0.2">
      <c r="A13" s="37">
        <v>1</v>
      </c>
      <c r="B13" s="35" t="s">
        <v>55</v>
      </c>
      <c r="C13" s="38" t="s">
        <v>64</v>
      </c>
      <c r="D13" s="56">
        <v>3</v>
      </c>
      <c r="E13" s="59">
        <v>4978.88</v>
      </c>
      <c r="F13" s="67"/>
      <c r="G13" s="39" t="str">
        <f>IF(F13="","",IF(ISTEXT(F13),"NC",F13*D13))</f>
        <v/>
      </c>
      <c r="H13" s="48"/>
      <c r="K13" s="7"/>
      <c r="L13" s="41"/>
    </row>
    <row r="14" spans="1:13" s="8" customFormat="1" ht="11.25" x14ac:dyDescent="0.2">
      <c r="A14" s="37">
        <v>2</v>
      </c>
      <c r="B14" s="35" t="s">
        <v>56</v>
      </c>
      <c r="C14" s="38" t="s">
        <v>64</v>
      </c>
      <c r="D14" s="56">
        <v>6</v>
      </c>
      <c r="E14" s="59">
        <v>619</v>
      </c>
      <c r="F14" s="67"/>
      <c r="G14" s="39" t="str">
        <f t="shared" ref="G14:G21" si="0">IF(F14="","",IF(ISTEXT(F14),"NC",F14*D14))</f>
        <v/>
      </c>
      <c r="H14" s="48"/>
      <c r="K14" s="7"/>
      <c r="L14" s="41"/>
    </row>
    <row r="15" spans="1:13" s="8" customFormat="1" ht="101.25" x14ac:dyDescent="0.2">
      <c r="A15" s="37">
        <v>3</v>
      </c>
      <c r="B15" s="35" t="s">
        <v>57</v>
      </c>
      <c r="C15" s="38" t="s">
        <v>64</v>
      </c>
      <c r="D15" s="56">
        <v>3</v>
      </c>
      <c r="E15" s="59">
        <v>3617.2</v>
      </c>
      <c r="F15" s="67"/>
      <c r="G15" s="39" t="str">
        <f t="shared" si="0"/>
        <v/>
      </c>
      <c r="H15" s="48"/>
      <c r="K15" s="7"/>
      <c r="L15" s="41"/>
    </row>
    <row r="16" spans="1:13" s="8" customFormat="1" ht="22.5" x14ac:dyDescent="0.2">
      <c r="A16" s="37">
        <v>4</v>
      </c>
      <c r="B16" s="35" t="s">
        <v>58</v>
      </c>
      <c r="C16" s="38" t="s">
        <v>64</v>
      </c>
      <c r="D16" s="56">
        <v>4</v>
      </c>
      <c r="E16" s="59">
        <v>453.54</v>
      </c>
      <c r="F16" s="67"/>
      <c r="G16" s="39" t="str">
        <f t="shared" si="0"/>
        <v/>
      </c>
      <c r="H16" s="48"/>
      <c r="K16" s="7"/>
      <c r="L16" s="41"/>
    </row>
    <row r="17" spans="1:12" s="8" customFormat="1" ht="11.25" x14ac:dyDescent="0.2">
      <c r="A17" s="37">
        <v>5</v>
      </c>
      <c r="B17" s="35" t="s">
        <v>59</v>
      </c>
      <c r="C17" s="38" t="s">
        <v>64</v>
      </c>
      <c r="D17" s="56">
        <v>3</v>
      </c>
      <c r="E17" s="59">
        <v>3839</v>
      </c>
      <c r="F17" s="67"/>
      <c r="G17" s="39" t="str">
        <f t="shared" si="0"/>
        <v/>
      </c>
      <c r="H17" s="48"/>
      <c r="K17" s="7"/>
      <c r="L17" s="41"/>
    </row>
    <row r="18" spans="1:12" s="8" customFormat="1" ht="11.25" x14ac:dyDescent="0.2">
      <c r="A18" s="37">
        <v>6</v>
      </c>
      <c r="B18" s="35" t="s">
        <v>60</v>
      </c>
      <c r="C18" s="38" t="s">
        <v>64</v>
      </c>
      <c r="D18" s="56">
        <v>5</v>
      </c>
      <c r="E18" s="59">
        <v>53.41</v>
      </c>
      <c r="F18" s="67"/>
      <c r="G18" s="39" t="str">
        <f t="shared" si="0"/>
        <v/>
      </c>
      <c r="H18" s="48"/>
      <c r="K18" s="7"/>
      <c r="L18" s="41"/>
    </row>
    <row r="19" spans="1:12" s="8" customFormat="1" ht="11.25" x14ac:dyDescent="0.2">
      <c r="A19" s="37">
        <v>7</v>
      </c>
      <c r="B19" s="35" t="s">
        <v>61</v>
      </c>
      <c r="C19" s="38" t="s">
        <v>64</v>
      </c>
      <c r="D19" s="56">
        <v>5</v>
      </c>
      <c r="E19" s="59">
        <v>15</v>
      </c>
      <c r="F19" s="67"/>
      <c r="G19" s="39" t="str">
        <f t="shared" si="0"/>
        <v/>
      </c>
      <c r="H19" s="48"/>
      <c r="K19" s="7"/>
      <c r="L19" s="41"/>
    </row>
    <row r="20" spans="1:12" s="8" customFormat="1" ht="11.25" x14ac:dyDescent="0.2">
      <c r="A20" s="37">
        <v>8</v>
      </c>
      <c r="B20" s="35" t="s">
        <v>62</v>
      </c>
      <c r="C20" s="38" t="s">
        <v>64</v>
      </c>
      <c r="D20" s="56">
        <v>2</v>
      </c>
      <c r="E20" s="59">
        <v>320</v>
      </c>
      <c r="F20" s="67"/>
      <c r="G20" s="39" t="str">
        <f t="shared" si="0"/>
        <v/>
      </c>
      <c r="H20" s="48"/>
      <c r="K20" s="7"/>
      <c r="L20" s="41"/>
    </row>
    <row r="21" spans="1:12" s="8" customFormat="1" ht="146.25" x14ac:dyDescent="0.2">
      <c r="A21" s="37">
        <v>9</v>
      </c>
      <c r="B21" s="35" t="s">
        <v>63</v>
      </c>
      <c r="C21" s="38" t="s">
        <v>64</v>
      </c>
      <c r="D21" s="56">
        <v>1</v>
      </c>
      <c r="E21" s="59">
        <v>2845</v>
      </c>
      <c r="F21" s="67"/>
      <c r="G21" s="39" t="str">
        <f t="shared" si="0"/>
        <v/>
      </c>
      <c r="H21" s="48"/>
      <c r="K21" s="7"/>
      <c r="L21" s="41"/>
    </row>
    <row r="22" spans="1:12" s="30" customFormat="1" ht="9" x14ac:dyDescent="0.2">
      <c r="A22" s="40"/>
      <c r="E22" s="54"/>
      <c r="F22" s="76" t="s">
        <v>27</v>
      </c>
      <c r="G22" s="77"/>
      <c r="H22" s="49"/>
      <c r="L22" s="43"/>
    </row>
    <row r="23" spans="1:12" ht="14.25" customHeight="1" x14ac:dyDescent="0.2">
      <c r="F23" s="78" t="str">
        <f>IF(SUM(G13:G21)=0,"",SUM(G13:G21))</f>
        <v/>
      </c>
      <c r="G23" s="79"/>
      <c r="H23" s="50"/>
    </row>
    <row r="24" spans="1:12" s="44" customFormat="1" ht="29.25" customHeight="1" x14ac:dyDescent="0.2">
      <c r="A24" s="69" t="str">
        <f>" - "&amp;Dados!B23</f>
        <v xml:space="preserve"> - O objeto do Termo de Referência será recebido de forma única por cada secretaria, com prazo não superior a 30 (trinta) dias úteis após recebimento de cada nota de empenho, conforme solicitação do responsável por fiscalizar este contrato.</v>
      </c>
      <c r="B24" s="69"/>
      <c r="C24" s="69"/>
      <c r="D24" s="69"/>
      <c r="E24" s="69"/>
      <c r="F24" s="69"/>
      <c r="G24" s="69"/>
      <c r="H24" s="51"/>
      <c r="L24" s="45"/>
    </row>
    <row r="25" spans="1:12" s="44" customFormat="1" ht="31.5" customHeight="1" x14ac:dyDescent="0.2">
      <c r="A25" s="69" t="str">
        <f>" - "&amp;Dados!B24</f>
        <v xml:space="preserve"> - Os itens deverão ser entregues na Sede da Secretaria Municipal de Agricultura localizada na RJ 148 – Asa Norte, Parque de Exposições Catharina Schwenck, com exceção do item 09 que deverá ser entregue no setor de Almoxarifado, Rua Dr. Carolino Ribeiro de Moura, S/N, Centro, CEP: 28637000 no horário das 09:00 às  12:00 horas e de 14:00  às 17:00 horas. Sendo o frete, carga e descarga por conta do fornecedor até o local indicado.</v>
      </c>
      <c r="B25" s="69"/>
      <c r="C25" s="69"/>
      <c r="D25" s="69"/>
      <c r="E25" s="69"/>
      <c r="F25" s="69"/>
      <c r="G25" s="69"/>
      <c r="H25" s="51"/>
      <c r="L25" s="45"/>
    </row>
    <row r="26" spans="1:12" s="44" customFormat="1" ht="9" x14ac:dyDescent="0.2">
      <c r="A26" s="69" t="str">
        <f>" - "&amp;Dados!B25</f>
        <v xml:space="preserve"> - O pagamento do objeto de que trata o PREGÃO ELETRÔNICO 068/2022, será efetuado pela Tesouraria da Prefeitura Municipal de Sumidouro.</v>
      </c>
      <c r="B26" s="69"/>
      <c r="C26" s="69"/>
      <c r="D26" s="69"/>
      <c r="E26" s="69"/>
      <c r="F26" s="69"/>
      <c r="G26" s="69"/>
      <c r="H26" s="51"/>
      <c r="L26" s="45"/>
    </row>
    <row r="27" spans="1:12" s="30" customFormat="1" ht="9" x14ac:dyDescent="0.2">
      <c r="A27" s="69" t="str">
        <f>" - "&amp;Dados!B26</f>
        <v xml:space="preserve"> - Proposta válida por 60 (sessenta) dias</v>
      </c>
      <c r="B27" s="69"/>
      <c r="C27" s="69"/>
      <c r="D27" s="69"/>
      <c r="E27" s="69"/>
      <c r="F27" s="69"/>
      <c r="G27" s="69"/>
      <c r="H27" s="49"/>
      <c r="L27" s="43"/>
    </row>
    <row r="28" spans="1:12" ht="21" customHeight="1" x14ac:dyDescent="0.2">
      <c r="A28" s="69" t="str">
        <f>" - "&amp;Dados!B28</f>
        <v xml:space="preserve"> - A Licitante poderá apresentar prospecto, ficha técnica ou outros documentos com informações que permitam a melhor identificação e qualificação do(s) item(ns) licitado(s);</v>
      </c>
      <c r="B28" s="69"/>
      <c r="C28" s="69"/>
      <c r="D28" s="69"/>
      <c r="E28" s="69"/>
      <c r="F28" s="69"/>
      <c r="G28" s="69"/>
      <c r="H28" s="52"/>
    </row>
    <row r="29" spans="1:12" x14ac:dyDescent="0.2">
      <c r="A29" s="69" t="str">
        <f>" - "&amp;Dados!B29</f>
        <v xml:space="preserve"> - A proposta de preços ajustada ao lance final deverá conter o valor numérico dos preços unitários e totais, não podendo exceder o valor do lance final;</v>
      </c>
      <c r="B29" s="69"/>
      <c r="C29" s="69"/>
      <c r="D29" s="69"/>
      <c r="E29" s="69"/>
      <c r="F29" s="69"/>
      <c r="G29" s="69"/>
      <c r="H29" s="52"/>
    </row>
    <row r="30" spans="1:12" ht="21.75" customHeight="1" x14ac:dyDescent="0.2">
      <c r="A30"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0" s="69"/>
      <c r="C30" s="69"/>
      <c r="D30" s="69"/>
      <c r="E30" s="69"/>
      <c r="F30" s="69"/>
      <c r="G30" s="69"/>
      <c r="H30" s="52"/>
    </row>
    <row r="31" spans="1:12" ht="21.75" customHeight="1" x14ac:dyDescent="0.2">
      <c r="A31"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1" s="69"/>
      <c r="C31" s="69"/>
      <c r="D31" s="69"/>
      <c r="E31" s="69"/>
      <c r="F31" s="69"/>
      <c r="G31" s="69"/>
      <c r="H31" s="52"/>
    </row>
    <row r="32" spans="1:12" ht="21.75" customHeight="1" x14ac:dyDescent="0.2">
      <c r="A32"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2" s="69"/>
      <c r="C32" s="69"/>
      <c r="D32" s="69"/>
      <c r="E32" s="69"/>
      <c r="F32" s="69"/>
      <c r="G32" s="69"/>
      <c r="H32" s="52"/>
    </row>
    <row r="33" spans="1:8" ht="21.75" customHeight="1" x14ac:dyDescent="0.2">
      <c r="A33" s="69" t="str">
        <f>" - "&amp;Dados!B33</f>
        <v xml:space="preserve"> - Declaramos que até a presente data inexistem fatos impeditivos a participação desta empresa ao presente certame licitatório, ciente da obrigatoriedade de declarar ocorrências posteriores;</v>
      </c>
      <c r="B33" s="69"/>
      <c r="C33" s="69"/>
      <c r="D33" s="69"/>
      <c r="E33" s="69"/>
      <c r="F33" s="69"/>
      <c r="G33" s="69"/>
      <c r="H33" s="52"/>
    </row>
    <row r="34" spans="1:8" ht="30" customHeight="1" x14ac:dyDescent="0.2">
      <c r="A34"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4" s="69"/>
      <c r="C34" s="69"/>
      <c r="D34" s="69"/>
      <c r="E34" s="69"/>
      <c r="F34" s="69"/>
      <c r="G34" s="69"/>
    </row>
    <row r="35" spans="1:8" ht="25.5" customHeight="1" x14ac:dyDescent="0.2">
      <c r="A35"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5" s="69"/>
      <c r="C35" s="69"/>
      <c r="D35" s="69"/>
      <c r="E35" s="69"/>
      <c r="F35" s="69"/>
      <c r="G35" s="69"/>
    </row>
  </sheetData>
  <sheetProtection algorithmName="SHA-512" hashValue="G2uw4OlYJugZELVIv0DLjz7GQwNDHRl52QVL7pw6YQTg+Ro0Dvibcr9AwekKaNzYH+Vo+Iz/9bIvTxvMGcXklg==" saltValue="lOzKm1g6l9GlD6Sf7B61sQ==" spinCount="100000" sheet="1" objects="1" scenarios="1"/>
  <autoFilter ref="A11:G35" xr:uid="{00000000-0009-0000-0000-000000000000}"/>
  <mergeCells count="23">
    <mergeCell ref="A24:G24"/>
    <mergeCell ref="A25:G25"/>
    <mergeCell ref="A26:G26"/>
    <mergeCell ref="B8:G8"/>
    <mergeCell ref="A27:G27"/>
    <mergeCell ref="B9:G9"/>
    <mergeCell ref="F22:G22"/>
    <mergeCell ref="F23:G23"/>
    <mergeCell ref="D10:G10"/>
    <mergeCell ref="C6:D6"/>
    <mergeCell ref="E6:F6"/>
    <mergeCell ref="A2:G2"/>
    <mergeCell ref="A3:G3"/>
    <mergeCell ref="A4:G4"/>
    <mergeCell ref="A5:G5"/>
    <mergeCell ref="A34:G34"/>
    <mergeCell ref="A35:G35"/>
    <mergeCell ref="A28:G28"/>
    <mergeCell ref="A29:G29"/>
    <mergeCell ref="A30:G30"/>
    <mergeCell ref="A31:G31"/>
    <mergeCell ref="A32:G32"/>
    <mergeCell ref="A33:G33"/>
  </mergeCells>
  <phoneticPr fontId="0" type="noConversion"/>
  <conditionalFormatting sqref="F22">
    <cfRule type="expression" dxfId="11" priority="1" stopIfTrue="1">
      <formula>IF($J22="Empate",IF(H22=1,TRUE(),FALSE()),FALSE())</formula>
    </cfRule>
    <cfRule type="expression" dxfId="10" priority="2" stopIfTrue="1">
      <formula>IF(H22="&gt;",FALSE(),IF(H22&gt;0,TRUE(),FALSE()))</formula>
    </cfRule>
    <cfRule type="expression" dxfId="9" priority="3" stopIfTrue="1">
      <formula>IF(H22="&gt;",TRUE(),FALSE())</formula>
    </cfRule>
  </conditionalFormatting>
  <conditionalFormatting sqref="F23">
    <cfRule type="expression" dxfId="8" priority="4" stopIfTrue="1">
      <formula>IF($J22="OK",IF(H22=1,TRUE(),FALSE()),FALSE())</formula>
    </cfRule>
    <cfRule type="expression" dxfId="7" priority="5" stopIfTrue="1">
      <formula>IF($J22="Empate",IF(H22=1,TRUE(),FALSE()),FALSE())</formula>
    </cfRule>
    <cfRule type="expression" dxfId="6" priority="6" stopIfTrue="1">
      <formula>IF($J22="Empate",IF(H22=2,TRUE(),FALSE()),FALSE())</formula>
    </cfRule>
  </conditionalFormatting>
  <conditionalFormatting sqref="F13:F21">
    <cfRule type="cellIs" dxfId="5" priority="11" stopIfTrue="1" operator="equal">
      <formula>""</formula>
    </cfRule>
  </conditionalFormatting>
  <conditionalFormatting sqref="D13:D21">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1">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1">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5" sqref="B5"/>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47</v>
      </c>
      <c r="E1" s="4"/>
      <c r="F1" s="4"/>
      <c r="G1" s="4"/>
    </row>
    <row r="2" spans="1:7" x14ac:dyDescent="0.2">
      <c r="A2" s="17" t="s">
        <v>10</v>
      </c>
      <c r="B2" s="5" t="s">
        <v>46</v>
      </c>
      <c r="E2" s="4"/>
      <c r="F2" s="4"/>
      <c r="G2" s="4"/>
    </row>
    <row r="3" spans="1:7" x14ac:dyDescent="0.2">
      <c r="A3" s="17" t="s">
        <v>11</v>
      </c>
      <c r="B3" s="5" t="s">
        <v>48</v>
      </c>
      <c r="C3" s="5"/>
      <c r="E3" s="62"/>
      <c r="F3" s="4"/>
      <c r="G3" s="4"/>
    </row>
    <row r="4" spans="1:7" x14ac:dyDescent="0.2">
      <c r="A4" s="17" t="s">
        <v>12</v>
      </c>
      <c r="B4" s="10" t="s">
        <v>69</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46660.45</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49</v>
      </c>
      <c r="C17" s="65" t="s">
        <v>65</v>
      </c>
      <c r="D17" s="25" t="s">
        <v>66</v>
      </c>
      <c r="E17" s="25"/>
      <c r="F17" s="25"/>
      <c r="G17" s="25"/>
      <c r="H17" s="25"/>
      <c r="I17" s="25"/>
      <c r="J17" s="25"/>
      <c r="K17" s="25"/>
      <c r="L17" s="25"/>
      <c r="M17" s="25"/>
    </row>
    <row r="18" spans="1:256" s="24" customFormat="1" x14ac:dyDescent="0.2">
      <c r="A18" s="23" t="s">
        <v>22</v>
      </c>
      <c r="B18" s="63" t="s">
        <v>50</v>
      </c>
      <c r="C18" s="57" t="s">
        <v>67</v>
      </c>
      <c r="D18" s="57" t="s">
        <v>68</v>
      </c>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63.75" x14ac:dyDescent="0.2">
      <c r="A23" s="21" t="s">
        <v>15</v>
      </c>
      <c r="B23" s="22" t="s">
        <v>51</v>
      </c>
      <c r="E23" s="4"/>
      <c r="F23" s="4"/>
      <c r="G23" s="61"/>
    </row>
    <row r="24" spans="1:256" ht="102" x14ac:dyDescent="0.2">
      <c r="A24" s="21" t="s">
        <v>16</v>
      </c>
      <c r="B24" s="22" t="s">
        <v>52</v>
      </c>
      <c r="E24" s="4"/>
      <c r="F24" s="4"/>
      <c r="G24" s="61"/>
    </row>
    <row r="25" spans="1:256" ht="38.25" x14ac:dyDescent="0.2">
      <c r="A25" s="21" t="s">
        <v>17</v>
      </c>
      <c r="B25" s="57" t="s">
        <v>53</v>
      </c>
      <c r="C25" s="9"/>
      <c r="E25" s="4"/>
      <c r="F25" s="4"/>
      <c r="G25" s="61"/>
    </row>
    <row r="26" spans="1:256" ht="25.5" x14ac:dyDescent="0.2">
      <c r="A26" s="21" t="s">
        <v>18</v>
      </c>
      <c r="B26" s="22" t="s">
        <v>28</v>
      </c>
      <c r="E26" s="4"/>
      <c r="F26" s="4"/>
      <c r="G26" s="61"/>
    </row>
    <row r="27" spans="1:256" x14ac:dyDescent="0.2">
      <c r="A27" s="21" t="s">
        <v>32</v>
      </c>
      <c r="B27" s="66" t="s">
        <v>54</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2022-08-29T13:10:11Z</cp:lastPrinted>
  <dcterms:created xsi:type="dcterms:W3CDTF">2006-04-18T17:38:46Z</dcterms:created>
  <dcterms:modified xsi:type="dcterms:W3CDTF">2022-09-28T17:18:23Z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