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77-22 - Eventual Locação de Caminhão e Caminhonete - SMOTSPMA\"/>
    </mc:Choice>
  </mc:AlternateContent>
  <xr:revisionPtr revIDLastSave="0" documentId="13_ncr:1_{CFF920AD-877C-4D0A-B3F7-F49FD33E114D}"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Preços'!$A$11:$H$40</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I31" i="1"/>
  <c r="H21" i="1"/>
  <c r="I21" i="1"/>
  <c r="H22" i="1"/>
  <c r="I22" i="1"/>
  <c r="H23" i="1"/>
  <c r="I23" i="1"/>
  <c r="I32" i="1"/>
  <c r="H32" i="1"/>
  <c r="I30" i="1"/>
  <c r="H30" i="1"/>
  <c r="I29" i="1"/>
  <c r="I27" i="1"/>
  <c r="H27" i="1"/>
  <c r="I26" i="1"/>
  <c r="H26" i="1"/>
  <c r="H15" i="1"/>
  <c r="I15" i="1"/>
  <c r="H16" i="1"/>
  <c r="I16" i="1"/>
  <c r="H17" i="1"/>
  <c r="I17" i="1"/>
  <c r="H33" i="1" l="1"/>
  <c r="H28" i="1"/>
  <c r="H14" i="1" l="1"/>
  <c r="H20" i="1"/>
  <c r="I20" i="1"/>
  <c r="I19" i="1"/>
  <c r="I14" i="1"/>
  <c r="C7" i="1"/>
  <c r="A4" i="1"/>
  <c r="A39" i="1"/>
  <c r="A40" i="1"/>
  <c r="A38" i="1"/>
  <c r="A37" i="1"/>
  <c r="A6" i="1"/>
  <c r="A5" i="1"/>
  <c r="A3" i="1"/>
  <c r="H24" i="1" l="1"/>
  <c r="H18" i="1"/>
  <c r="G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Licitacao</author>
  </authors>
  <commentList>
    <comment ref="I1" authorId="0" shapeId="0" xr:uid="{00000000-0006-0000-0000-000001000000}">
      <text>
        <r>
          <rPr>
            <b/>
            <sz val="8"/>
            <color indexed="81"/>
            <rFont val="Tahoma"/>
            <family val="2"/>
          </rPr>
          <t>Instruções:</t>
        </r>
        <r>
          <rPr>
            <sz val="8"/>
            <color indexed="81"/>
            <rFont val="Tahoma"/>
            <family val="2"/>
          </rPr>
          <t xml:space="preserve">
Este comentário não será impresso.
Deverão ser preenchidos todos os campos em amarelo, colocando "NC" nos itens não cotados. Os valores totais serão preenchidos automaticamente.
</t>
        </r>
      </text>
    </comment>
    <comment ref="I9" authorId="0" shapeId="0" xr:uid="{00000000-0006-0000-0000-000002000000}">
      <text>
        <r>
          <rPr>
            <b/>
            <sz val="8"/>
            <color indexed="81"/>
            <rFont val="Tahoma"/>
            <family val="2"/>
          </rPr>
          <t>Configuração da Página:</t>
        </r>
        <r>
          <rPr>
            <sz val="8"/>
            <color indexed="81"/>
            <rFont val="Tahoma"/>
            <family val="2"/>
          </rPr>
          <t xml:space="preserve">
Esta página está configurada para papel A4. Os cabeçalhos se repetirão automaticamente.</t>
        </r>
      </text>
    </comment>
  </commentList>
</comments>
</file>

<file path=xl/sharedStrings.xml><?xml version="1.0" encoding="utf-8"?>
<sst xmlns="http://schemas.openxmlformats.org/spreadsheetml/2006/main" count="111" uniqueCount="97">
  <si>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</si>
  <si>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</si>
  <si>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</si>
  <si>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</si>
  <si>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</si>
  <si>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</si>
  <si>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</si>
  <si>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</si>
  <si>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</si>
  <si>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</si>
  <si>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</si>
  <si>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</si>
  <si>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</si>
  <si>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</si>
  <si>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</si>
  <si>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</si>
  <si>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</si>
  <si>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</si>
  <si>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</si>
  <si>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Contrato:</t>
  </si>
  <si>
    <t>Telefone:</t>
  </si>
  <si>
    <t>Setores:</t>
  </si>
  <si>
    <t>Dotação:</t>
  </si>
  <si>
    <t>Total Est.:</t>
  </si>
  <si>
    <t>Endereço:</t>
  </si>
  <si>
    <t>Valor Estimado</t>
  </si>
  <si>
    <t>Valor Proposto</t>
  </si>
  <si>
    <t>Valor Global:</t>
  </si>
  <si>
    <t>Proposta válida por 60 (sessenta) dias</t>
  </si>
  <si>
    <t>Subtotal&gt;&gt;</t>
  </si>
  <si>
    <t>1.1</t>
  </si>
  <si>
    <t>2.1</t>
  </si>
  <si>
    <t>2.2</t>
  </si>
  <si>
    <t>VALOR ESTIMADO:</t>
  </si>
  <si>
    <t>1.2</t>
  </si>
  <si>
    <t>Prazo do Contrato:</t>
  </si>
  <si>
    <t xml:space="preserve"> CÓDIGO</t>
  </si>
  <si>
    <t>CHP</t>
  </si>
  <si>
    <t>H</t>
  </si>
  <si>
    <t>Prazo de Vigência da Ata: A contar da sua assinatura para um período de 12 meses.</t>
  </si>
  <si>
    <t>Secretaria Municipal de Obras</t>
  </si>
  <si>
    <t>Representante:</t>
  </si>
  <si>
    <t>CPF:</t>
  </si>
  <si>
    <t>Enquadramento:</t>
  </si>
  <si>
    <t>Homologação: __/__/2022</t>
  </si>
  <si>
    <t>Previsão Publicação: __/__/2022</t>
  </si>
  <si>
    <t>ANEXO I - QUADRO DE PROPOSTAS</t>
  </si>
  <si>
    <t>MENOR PREÇO GLOBAL</t>
  </si>
  <si>
    <t>1.3</t>
  </si>
  <si>
    <t>1.4</t>
  </si>
  <si>
    <t>SCO-RJ EQ19.
05.0250 ©</t>
  </si>
  <si>
    <t>SCO-RJ EQ19.05
.0472 (/)</t>
  </si>
  <si>
    <t>SINAPI
  96463</t>
  </si>
  <si>
    <t>SINAPI
89257</t>
  </si>
  <si>
    <t>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PRODUTIVO.(DESONERADO)</t>
  </si>
  <si>
    <t>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PRODUTIVO.(DESONERADO)</t>
  </si>
  <si>
    <t>ROLO COMPACTADOR DE PNEUS, ASFALTICO, PRESSÃO VARIAVEL, POTENCIA 110 HP, PESO SEM/COM LASTRO 10,8/27 t, LARGURA DE ROLAGEM 2,30 M 0 CHP DIURNO. AF 06/2017</t>
  </si>
  <si>
    <t>VIBRO ACABADORA DE ASFALTO, SOBRE ESTEIRA, LARGURA DE PAVIMENTAÇÃO 2,13 M A 4,55 M, POTÊNCIA 100 HP CAPACIDADE 400 T/H- CHP DIUNO. AF_11/20</t>
  </si>
  <si>
    <t>MOBILIZAÇÃO</t>
  </si>
  <si>
    <t>LOCAÇÃO DE MÁQUINAS E EQUIPAMENTOS</t>
  </si>
  <si>
    <t>2.3</t>
  </si>
  <si>
    <t>2.4</t>
  </si>
  <si>
    <t>02.006.0050-A</t>
  </si>
  <si>
    <t>ALUGUEL DE BANHEIRO QUIMICO,PORTATIL,MEDINDO 2,31M ALTURA X 1,56M LARGURA E 1,16M PROFUNDIDADE,INCLUSIVE INSTALACAO E RE TIRADA DO EQUIPAMENTO,FORNECIMENTO DE QUIMICA DESODORIZANTE, BACTERICIDA E BACTERIOSTATICA,PAPEL HIGIENICO E VEICULO PROP RIO COM</t>
  </si>
  <si>
    <t>UNXMES</t>
  </si>
  <si>
    <t>19.004.0001-C</t>
  </si>
  <si>
    <t>CAMINHAO COM CARROCERIA FIXA,NO TOCO,CAPACICADE DE 3,5T,INCL USIVE MOTORISTA</t>
  </si>
  <si>
    <t>19.004.0044-C</t>
  </si>
  <si>
    <t>VEICULO DE PASSEIO,5 PASSAGEIROS,MOTOR BICOMBUSTIVEL (GASOLI NA E ALCOOL) DE 1.0 LITRO,INCLUSIVE MOTORISTA</t>
  </si>
  <si>
    <t>19.004.0046-C</t>
  </si>
  <si>
    <t>CAMIONETE TIPO PICK-UP,COM CABINE SIMPLES E CACAMBA,TIPO LEV E,MOTOR BICOMBUSTIVEL (GASOLINA E ALCOOL) DE 1,6 LITROS,INCL USIVE MOTORISTA</t>
  </si>
  <si>
    <t>SERVIÇOS PRELIMINARES</t>
  </si>
  <si>
    <t>3.1</t>
  </si>
  <si>
    <t>3.2</t>
  </si>
  <si>
    <t>19.006.0025-C</t>
  </si>
  <si>
    <t>VASSOURA MECANICA,COM ASPIRACAO (SUCCAO) E ESCOVA,CAPACIDADE DE 4M3,MONTADA SOBRE CHASSIS DE CAMINHAO,INCLUSIVE OPERADOR</t>
  </si>
  <si>
    <t>20.004.0135-A</t>
  </si>
  <si>
    <t>LIMPEZA DE PISTA,COM UTILIZACAO DE COMPRESSOR DE AR,PARA EXE CUCAO DE REVESTIMENTO COM CBUQ</t>
  </si>
  <si>
    <t>M2</t>
  </si>
  <si>
    <t>4.1</t>
  </si>
  <si>
    <t>4.2</t>
  </si>
  <si>
    <t>4.3</t>
  </si>
  <si>
    <t>05.105.0126-A</t>
  </si>
  <si>
    <t>MAO-DE-OBRA DE FEITOR (ENCARREGADO DE TURMA),INCLUSIVE ENCAR GOS SOCIAIS</t>
  </si>
  <si>
    <t>MES</t>
  </si>
  <si>
    <t>05.105.0157-A</t>
  </si>
  <si>
    <t>MAO-DE-OBRA DE RASTILHEIRO,INCLUSIVE ENCARGOS SOCIAIS</t>
  </si>
  <si>
    <t>05.105.0114-A</t>
  </si>
  <si>
    <t>MAO-DE-OBRA DE SERVENTE,INCLUSIVE ENCARGOS SOCIAIS</t>
  </si>
  <si>
    <t>PREGÃO ELETRÔNICO Nº 077/2022</t>
  </si>
  <si>
    <t>PROCESSO ADMINISTRATIVO Nº 3576/2022 de 07/11/2022</t>
  </si>
  <si>
    <t>O pagamento do objeto de que trata o PREGÃO ELETRÔNICO 077/2022, e consequente contrato serão efetuados pela Tesouraria da Prefeitura Municipal de Sumidouro.</t>
  </si>
  <si>
    <t>EVENTUAL CONTRATAÇÃO DE EMPRESA PARA FORNECIMENTO DE MÃO DE OBRA E LOCAÇÃO DE MÁQUINAS E EQUIPAMENTOS</t>
  </si>
  <si>
    <t>Todas as despesas relativas ao funcionamento e a manutenção do veículo, como combustíveis e correlatas deverão ser por conta da Contratada.</t>
  </si>
  <si>
    <t xml:space="preserve">Todas as despesas e responsabilidades empregatícias com motoristas e operadores de máquinas serão por conta da Contratada </t>
  </si>
  <si>
    <t>SERVIÇOS COMPLEMENTARES</t>
  </si>
  <si>
    <t>Abertura das Propostas: 29/11/2022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</si>
</sst>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quot;R$ &quot;#,##0.00"/>
    <numFmt numFmtId="168" formatCode="00"/>
    <numFmt numFmtId="169" formatCode="#,##0.00#"/>
    <numFmt numFmtId="170" formatCode="0.00#"/>
  </numFmts>
  <fonts count="20"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8"/>
      <color indexed="81"/>
      <name val="Tahoma"/>
      <family val="2"/>
    </font>
    <font>
      <sz val="8"/>
      <color indexed="81"/>
      <name val="Tahoma"/>
      <family val="2"/>
    </font>
    <font>
      <b/>
      <sz val="6"/>
      <name val="Arial"/>
      <family val="2"/>
    </font>
    <font>
      <sz val="8"/>
      <name val="Arial"/>
      <family val="2"/>
    </font>
    <font>
      <b/>
      <sz val="8"/>
      <name val="Arial"/>
      <family val="2"/>
    </font>
    <font>
      <u/>
      <sz val="10"/>
      <name val="Arial"/>
      <family val="2"/>
    </font>
    <font>
      <b/>
      <sz val="7"/>
      <name val="Arial"/>
      <family val="2"/>
    </font>
    <font>
      <sz val="7"/>
      <name val="Arial"/>
      <family val="2"/>
    </font>
    <font>
      <sz val="8"/>
      <color indexed="8"/>
      <name val="Arial"/>
      <family val="2"/>
    </font>
    <font>
      <sz val="9"/>
      <name val="Arial"/>
      <family val="2"/>
    </font>
    <font>
      <sz val="9"/>
      <color indexed="8"/>
      <name val="Arial"/>
      <family val="2"/>
    </font>
    <font>
      <b/>
      <sz val="8"/>
      <color indexed="8"/>
      <name val="Arial"/>
      <family val="2"/>
    </font>
    <font>
      <b/>
      <sz val="9"/>
      <name val="Arial"/>
      <family val="2"/>
    </font>
    <font>
      <b/>
      <sz val="12"/>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hair">
        <color indexed="23"/>
      </right>
      <top style="thin">
        <color indexed="23"/>
      </top>
      <bottom style="thin">
        <color indexed="23"/>
      </bottom>
      <diagonal/>
    </border>
    <border>
      <left style="hair">
        <color indexed="23"/>
      </left>
      <right style="hair">
        <color indexed="23"/>
      </right>
      <top style="thin">
        <color indexed="23"/>
      </top>
      <bottom style="thin">
        <color indexed="23"/>
      </bottom>
      <diagonal/>
    </border>
    <border>
      <left style="hair">
        <color indexed="23"/>
      </left>
      <right style="thin">
        <color indexed="23"/>
      </right>
      <top style="thin">
        <color indexed="23"/>
      </top>
      <bottom style="thin">
        <color indexed="23"/>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thin">
        <color indexed="23"/>
      </left>
      <right/>
      <top/>
      <bottom style="hair">
        <color indexed="23"/>
      </bottom>
      <diagonal/>
    </border>
    <border>
      <left/>
      <right/>
      <top/>
      <bottom style="hair">
        <color indexed="23"/>
      </bottom>
      <diagonal/>
    </border>
    <border>
      <left/>
      <right style="hair">
        <color indexed="23"/>
      </right>
      <top style="thin">
        <color indexed="23"/>
      </top>
      <bottom style="thin">
        <color indexed="23"/>
      </bottom>
      <diagonal/>
    </border>
    <border>
      <left/>
      <right style="hair">
        <color indexed="23"/>
      </right>
      <top style="hair">
        <color indexed="23"/>
      </top>
      <bottom style="hair">
        <color indexed="23"/>
      </bottom>
      <diagonal/>
    </border>
    <border>
      <left style="hair">
        <color indexed="23"/>
      </left>
      <right style="hair">
        <color indexed="64"/>
      </right>
      <top style="hair">
        <color indexed="23"/>
      </top>
      <bottom style="hair">
        <color indexed="23"/>
      </bottom>
      <diagonal/>
    </border>
    <border>
      <left/>
      <right style="hair">
        <color indexed="64"/>
      </right>
      <top/>
      <bottom style="hair">
        <color indexed="23"/>
      </bottom>
      <diagonal/>
    </border>
    <border>
      <left style="thin">
        <color indexed="23"/>
      </left>
      <right/>
      <top style="hair">
        <color indexed="23"/>
      </top>
      <bottom style="hair">
        <color indexed="55"/>
      </bottom>
      <diagonal/>
    </border>
    <border>
      <left/>
      <right/>
      <top style="hair">
        <color indexed="23"/>
      </top>
      <bottom style="hair">
        <color indexed="55"/>
      </bottom>
      <diagonal/>
    </border>
    <border>
      <left style="hair">
        <color indexed="55"/>
      </left>
      <right style="hair">
        <color indexed="64"/>
      </right>
      <top style="hair">
        <color indexed="23"/>
      </top>
      <bottom style="hair">
        <color indexed="55"/>
      </bottom>
      <diagonal/>
    </border>
    <border>
      <left style="hair">
        <color indexed="55"/>
      </left>
      <right style="hair">
        <color indexed="55"/>
      </right>
      <top style="hair">
        <color indexed="23"/>
      </top>
      <bottom style="hair">
        <color indexed="55"/>
      </bottom>
      <diagonal/>
    </border>
    <border>
      <left style="thin">
        <color indexed="8"/>
      </left>
      <right style="thin">
        <color indexed="8"/>
      </right>
      <top style="thin">
        <color indexed="8"/>
      </top>
      <bottom style="thin">
        <color indexed="8"/>
      </bottom>
      <diagonal/>
    </border>
    <border>
      <left style="hair">
        <color indexed="23"/>
      </left>
      <right/>
      <top/>
      <bottom style="hair">
        <color indexed="22"/>
      </bottom>
      <diagonal/>
    </border>
    <border>
      <left/>
      <right style="hair">
        <color indexed="64"/>
      </right>
      <top/>
      <bottom style="hair">
        <color indexed="22"/>
      </bottom>
      <diagonal/>
    </border>
    <border>
      <left/>
      <right/>
      <top style="hair">
        <color indexed="23"/>
      </top>
      <bottom style="hair">
        <color indexed="23"/>
      </bottom>
      <diagonal/>
    </border>
    <border>
      <left style="hair">
        <color indexed="23"/>
      </left>
      <right/>
      <top style="hair">
        <color indexed="55"/>
      </top>
      <bottom/>
      <diagonal/>
    </border>
    <border>
      <left/>
      <right style="hair">
        <color indexed="64"/>
      </right>
      <top style="hair">
        <color indexed="55"/>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10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4" fontId="2" fillId="0" borderId="0" xfId="0" applyNumberFormat="1" applyFont="1" applyBorder="1" applyAlignment="1" applyProtection="1">
      <alignment horizontal="center" vertical="center" wrapText="1"/>
      <protection hidden="1"/>
    </xf>
    <xf numFmtId="165" fontId="2" fillId="0" borderId="0" xfId="2" applyFont="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9" fillId="0" borderId="0" xfId="0" applyNumberFormat="1"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10" fillId="0" borderId="0" xfId="0" applyFont="1" applyBorder="1" applyAlignment="1" applyProtection="1">
      <alignment horizontal="right"/>
      <protection hidden="1"/>
    </xf>
    <xf numFmtId="167" fontId="0" fillId="0" borderId="0" xfId="0" applyNumberFormat="1" applyAlignment="1">
      <alignment horizontal="left"/>
    </xf>
    <xf numFmtId="4" fontId="13" fillId="0" borderId="0" xfId="0" applyNumberFormat="1" applyFont="1" applyBorder="1" applyAlignment="1" applyProtection="1">
      <alignment vertical="center" wrapText="1"/>
      <protection hidden="1"/>
    </xf>
    <xf numFmtId="0" fontId="13"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4"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168" fontId="13" fillId="0" borderId="0" xfId="0" applyNumberFormat="1" applyFont="1" applyBorder="1" applyAlignment="1" applyProtection="1">
      <alignment vertical="center" wrapText="1"/>
      <protection hidden="1"/>
    </xf>
    <xf numFmtId="0" fontId="10" fillId="7" borderId="2" xfId="0" applyFont="1" applyFill="1" applyBorder="1" applyAlignment="1" applyProtection="1">
      <alignment horizontal="center" vertical="center" wrapText="1"/>
      <protection hidden="1"/>
    </xf>
    <xf numFmtId="0" fontId="10" fillId="7" borderId="3" xfId="0" applyFont="1" applyFill="1" applyBorder="1" applyAlignment="1" applyProtection="1">
      <alignment horizontal="center" vertical="center" wrapText="1"/>
      <protection hidden="1"/>
    </xf>
    <xf numFmtId="0" fontId="10" fillId="7" borderId="4"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169" fontId="10" fillId="7" borderId="3" xfId="0" applyNumberFormat="1" applyFont="1" applyFill="1" applyBorder="1" applyAlignment="1" applyProtection="1">
      <alignment horizontal="center" vertical="center" wrapText="1"/>
      <protection hidden="1"/>
    </xf>
    <xf numFmtId="166" fontId="2" fillId="0" borderId="0" xfId="1" applyFont="1" applyBorder="1" applyAlignment="1" applyProtection="1">
      <alignment horizontal="center" vertical="center" wrapText="1"/>
      <protection hidden="1"/>
    </xf>
    <xf numFmtId="168" fontId="15" fillId="0" borderId="5" xfId="0" applyNumberFormat="1" applyFont="1" applyBorder="1" applyAlignment="1">
      <alignment horizontal="center" vertical="center" wrapText="1"/>
    </xf>
    <xf numFmtId="0" fontId="15" fillId="0" borderId="6" xfId="0" applyFont="1" applyBorder="1" applyAlignment="1">
      <alignment vertical="center" wrapText="1"/>
    </xf>
    <xf numFmtId="0" fontId="16" fillId="0" borderId="6" xfId="0" applyFont="1" applyBorder="1" applyAlignment="1">
      <alignment horizontal="center" vertical="center" wrapText="1"/>
    </xf>
    <xf numFmtId="169" fontId="16" fillId="0" borderId="6" xfId="0" applyNumberFormat="1" applyFont="1" applyBorder="1" applyAlignment="1">
      <alignment horizontal="center" vertical="center" wrapText="1"/>
    </xf>
    <xf numFmtId="168" fontId="15" fillId="0" borderId="7" xfId="0" applyNumberFormat="1" applyFont="1" applyBorder="1" applyAlignment="1">
      <alignment horizontal="center" vertical="center" wrapText="1"/>
    </xf>
    <xf numFmtId="0" fontId="15" fillId="0" borderId="8" xfId="0" applyFont="1" applyBorder="1" applyAlignment="1">
      <alignment vertical="center" wrapText="1"/>
    </xf>
    <xf numFmtId="0" fontId="16" fillId="0" borderId="8" xfId="0" applyFont="1" applyBorder="1" applyAlignment="1">
      <alignment horizontal="center" vertical="center" wrapText="1"/>
    </xf>
    <xf numFmtId="0" fontId="0" fillId="3" borderId="8" xfId="0" applyFill="1" applyBorder="1" applyAlignment="1">
      <alignment vertical="center"/>
    </xf>
    <xf numFmtId="0" fontId="10" fillId="7" borderId="9" xfId="0" applyFont="1" applyFill="1" applyBorder="1" applyAlignment="1" applyProtection="1">
      <alignment horizontal="center" vertical="center" wrapText="1"/>
      <protection hidden="1"/>
    </xf>
    <xf numFmtId="168" fontId="15" fillId="0" borderId="10" xfId="0" applyNumberFormat="1" applyFont="1" applyBorder="1" applyAlignment="1">
      <alignment horizontal="center" vertical="center" wrapText="1"/>
    </xf>
    <xf numFmtId="168" fontId="10" fillId="3" borderId="8" xfId="0" applyNumberFormat="1" applyFont="1" applyFill="1" applyBorder="1" applyAlignment="1">
      <alignment vertical="center"/>
    </xf>
    <xf numFmtId="168" fontId="15" fillId="0" borderId="8" xfId="0" applyNumberFormat="1" applyFont="1" applyBorder="1" applyAlignment="1">
      <alignment horizontal="center" vertical="center" wrapText="1"/>
    </xf>
    <xf numFmtId="168" fontId="10" fillId="3" borderId="7" xfId="0" applyNumberFormat="1" applyFont="1" applyFill="1" applyBorder="1" applyAlignment="1">
      <alignment horizontal="center" vertical="center"/>
    </xf>
    <xf numFmtId="168" fontId="10" fillId="3" borderId="8" xfId="0" applyNumberFormat="1" applyFont="1" applyFill="1" applyBorder="1" applyAlignment="1">
      <alignment horizontal="center" vertical="center"/>
    </xf>
    <xf numFmtId="4" fontId="10" fillId="0" borderId="11" xfId="2" applyNumberFormat="1" applyFont="1" applyFill="1" applyBorder="1" applyAlignment="1" applyProtection="1">
      <alignment horizontal="center" vertical="center" wrapText="1"/>
      <protection hidden="1"/>
    </xf>
    <xf numFmtId="4" fontId="0" fillId="3" borderId="12" xfId="0" applyNumberFormat="1" applyFill="1" applyBorder="1" applyAlignment="1">
      <alignment vertical="center"/>
    </xf>
    <xf numFmtId="167" fontId="18" fillId="0" borderId="0" xfId="1" applyNumberFormat="1" applyFont="1" applyBorder="1" applyAlignment="1" applyProtection="1">
      <alignment horizontal="left" vertical="center"/>
      <protection hidden="1"/>
    </xf>
    <xf numFmtId="168" fontId="15" fillId="0" borderId="13" xfId="0" applyNumberFormat="1" applyFont="1" applyBorder="1" applyAlignment="1">
      <alignment horizontal="center" vertical="center" wrapText="1"/>
    </xf>
    <xf numFmtId="168" fontId="15" fillId="0" borderId="14" xfId="0" applyNumberFormat="1" applyFont="1" applyBorder="1" applyAlignment="1">
      <alignment horizontal="center" vertical="center" wrapText="1"/>
    </xf>
    <xf numFmtId="0" fontId="15" fillId="0" borderId="14" xfId="0" applyFont="1" applyBorder="1" applyAlignment="1">
      <alignment vertical="center" wrapText="1"/>
    </xf>
    <xf numFmtId="0" fontId="16" fillId="0" borderId="14" xfId="0" applyFont="1" applyBorder="1" applyAlignment="1">
      <alignment horizontal="center" vertical="center" wrapText="1"/>
    </xf>
    <xf numFmtId="4" fontId="3" fillId="3" borderId="15" xfId="2" applyNumberFormat="1" applyFont="1" applyFill="1" applyBorder="1" applyAlignment="1" applyProtection="1">
      <alignment horizontal="center" vertical="center" wrapText="1"/>
      <protection hidden="1"/>
    </xf>
    <xf numFmtId="168" fontId="3" fillId="3" borderId="8" xfId="0" applyNumberFormat="1" applyFont="1" applyFill="1" applyBorder="1" applyAlignment="1">
      <alignment horizontal="center" vertical="center"/>
    </xf>
    <xf numFmtId="4" fontId="10" fillId="3" borderId="12" xfId="0" applyNumberFormat="1" applyFont="1" applyFill="1" applyBorder="1" applyAlignment="1">
      <alignment vertical="center"/>
    </xf>
    <xf numFmtId="2" fontId="16" fillId="0" borderId="6" xfId="0" applyNumberFormat="1" applyFont="1" applyBorder="1" applyAlignment="1">
      <alignment horizontal="center" vertical="center" wrapText="1"/>
    </xf>
    <xf numFmtId="2" fontId="16" fillId="0" borderId="14" xfId="0" applyNumberFormat="1" applyFont="1" applyBorder="1" applyAlignment="1">
      <alignment horizontal="center" vertical="center" wrapText="1"/>
    </xf>
    <xf numFmtId="2" fontId="0" fillId="3" borderId="8" xfId="0" applyNumberFormat="1" applyFill="1" applyBorder="1" applyAlignment="1">
      <alignment vertical="center"/>
    </xf>
    <xf numFmtId="2" fontId="10" fillId="3" borderId="8" xfId="0" applyNumberFormat="1" applyFont="1" applyFill="1" applyBorder="1" applyAlignment="1">
      <alignment vertical="center"/>
    </xf>
    <xf numFmtId="2" fontId="16" fillId="0" borderId="8" xfId="0" applyNumberFormat="1" applyFont="1" applyBorder="1" applyAlignment="1">
      <alignment horizontal="center" vertical="center" wrapText="1"/>
    </xf>
    <xf numFmtId="4" fontId="5" fillId="0" borderId="0" xfId="0" applyNumberFormat="1" applyFont="1" applyBorder="1" applyAlignment="1" applyProtection="1">
      <alignment vertical="center"/>
      <protection hidden="1"/>
    </xf>
    <xf numFmtId="4" fontId="10" fillId="7" borderId="3" xfId="0" applyNumberFormat="1" applyFont="1" applyFill="1" applyBorder="1" applyAlignment="1" applyProtection="1">
      <alignment horizontal="center" vertical="center" wrapText="1"/>
      <protection hidden="1"/>
    </xf>
    <xf numFmtId="4" fontId="10" fillId="3" borderId="8" xfId="0" applyNumberFormat="1" applyFont="1" applyFill="1" applyBorder="1" applyAlignment="1">
      <alignment vertical="center"/>
    </xf>
    <xf numFmtId="4" fontId="17" fillId="0" borderId="16" xfId="0" applyNumberFormat="1" applyFont="1" applyBorder="1" applyAlignment="1">
      <alignment horizontal="center" vertical="center" wrapText="1"/>
    </xf>
    <xf numFmtId="4" fontId="0" fillId="3" borderId="8" xfId="0" applyNumberFormat="1" applyFill="1" applyBorder="1" applyAlignment="1">
      <alignment vertical="center"/>
    </xf>
    <xf numFmtId="0" fontId="0" fillId="0" borderId="0" xfId="0" applyAlignment="1">
      <alignment vertical="center" wrapText="1"/>
    </xf>
    <xf numFmtId="0" fontId="15" fillId="8" borderId="17" xfId="0" applyFont="1" applyFill="1" applyBorder="1"/>
    <xf numFmtId="169" fontId="14" fillId="0" borderId="6" xfId="0" applyNumberFormat="1" applyFont="1" applyBorder="1" applyAlignment="1" applyProtection="1">
      <alignment horizontal="center" vertical="center" wrapText="1"/>
      <protection locked="0"/>
    </xf>
    <xf numFmtId="169" fontId="17" fillId="0" borderId="14" xfId="0" applyNumberFormat="1" applyFont="1" applyBorder="1" applyAlignment="1" applyProtection="1">
      <alignment horizontal="center" vertical="center" wrapText="1"/>
      <protection locked="0"/>
    </xf>
    <xf numFmtId="0" fontId="0" fillId="3" borderId="8" xfId="0" applyFill="1" applyBorder="1" applyAlignment="1" applyProtection="1">
      <alignment vertical="center"/>
      <protection locked="0"/>
    </xf>
    <xf numFmtId="0" fontId="1" fillId="0" borderId="0" xfId="0" applyFont="1" applyFill="1"/>
    <xf numFmtId="0" fontId="1" fillId="0" borderId="0" xfId="0" applyFont="1"/>
    <xf numFmtId="0" fontId="1" fillId="0" borderId="0" xfId="0" applyFont="1" applyAlignment="1">
      <alignment wrapText="1"/>
    </xf>
    <xf numFmtId="168" fontId="10" fillId="3" borderId="8" xfId="0" applyNumberFormat="1" applyFont="1" applyFill="1" applyBorder="1" applyAlignment="1" applyProtection="1">
      <alignment vertical="center"/>
      <protection locked="0"/>
    </xf>
    <xf numFmtId="164" fontId="19" fillId="3" borderId="18" xfId="2" applyNumberFormat="1" applyFont="1" applyFill="1" applyBorder="1" applyAlignment="1" applyProtection="1">
      <alignment horizontal="left" vertical="center" wrapText="1"/>
      <protection hidden="1"/>
    </xf>
    <xf numFmtId="164" fontId="19" fillId="3" borderId="19" xfId="2" applyNumberFormat="1" applyFont="1" applyFill="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0" xfId="0" applyFont="1" applyBorder="1" applyAlignment="1" applyProtection="1">
      <alignment vertical="center"/>
      <protection hidden="1"/>
    </xf>
    <xf numFmtId="3" fontId="10" fillId="0" borderId="8" xfId="0" applyNumberFormat="1" applyFont="1" applyBorder="1" applyAlignment="1" applyProtection="1">
      <alignment horizontal="left"/>
      <protection locked="0"/>
    </xf>
    <xf numFmtId="0" fontId="10" fillId="0" borderId="8" xfId="0" applyFont="1" applyBorder="1" applyAlignment="1" applyProtection="1">
      <alignment horizontal="left"/>
      <protection locked="0"/>
    </xf>
    <xf numFmtId="3" fontId="10" fillId="0" borderId="20" xfId="0" applyNumberFormat="1" applyFont="1" applyBorder="1" applyAlignment="1" applyProtection="1">
      <alignment horizontal="left"/>
      <protection locked="0"/>
    </xf>
    <xf numFmtId="169" fontId="12" fillId="3" borderId="21" xfId="0" applyNumberFormat="1" applyFont="1" applyFill="1" applyBorder="1" applyAlignment="1" applyProtection="1">
      <alignment horizontal="left" vertical="center" wrapText="1"/>
      <protection hidden="1"/>
    </xf>
    <xf numFmtId="169" fontId="12" fillId="3" borderId="22" xfId="0" applyNumberFormat="1" applyFont="1" applyFill="1" applyBorder="1" applyAlignment="1" applyProtection="1">
      <alignment horizontal="left" vertical="center" wrapText="1"/>
      <protection hidden="1"/>
    </xf>
    <xf numFmtId="0" fontId="10" fillId="0" borderId="0" xfId="0"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cellXfs>
  <cellStyles count="3">
    <cellStyle name="Moeda" xfId="1" builtinId="4"/>
    <cellStyle name="Normal" xfId="0" builtinId="0"/>
    <cellStyle name="Vírgula" xfId="2" builtinId="3"/>
  </cellStyles>
  <dxfs count="11">
    <dxf>
      <fill>
        <patternFill>
          <bgColor indexed="43"/>
        </patternFill>
      </fill>
    </dxf>
    <dxf>
      <font>
        <b val="0"/>
        <i val="0"/>
        <strike val="0"/>
        <condense val="0"/>
        <extend val="0"/>
        <u val="none"/>
      </font>
      <fill>
        <patternFill>
          <bgColor indexed="43"/>
        </patternFill>
      </fill>
    </dxf>
    <dxf>
      <fill>
        <patternFill>
          <bgColor indexed="43"/>
        </patternFill>
      </fill>
    </dxf>
    <dxf>
      <fill>
        <patternFill>
          <bgColor indexed="52"/>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3</xdr:col>
      <xdr:colOff>438150</xdr:colOff>
      <xdr:row>0</xdr:row>
      <xdr:rowOff>695325</xdr:rowOff>
    </xdr:to>
    <xdr:sp macro="" textlink="">
      <xdr:nvSpPr>
        <xdr:cNvPr id="1025" name="Text Box 1">
          <a:extLst>
            <a:ext uri="{FF2B5EF4-FFF2-40B4-BE49-F238E27FC236}">
              <a16:creationId xmlns:a16="http://schemas.microsoft.com/office/drawing/2014/main" id="{CF1124EE-EB8B-10CA-C199-CBF67F12FBA4}"/>
            </a:ext>
          </a:extLst>
        </xdr:cNvPr>
        <xdr:cNvSpPr txBox="1">
          <a:spLocks noChangeArrowheads="1"/>
        </xdr:cNvSpPr>
      </xdr:nvSpPr>
      <xdr:spPr bwMode="auto">
        <a:xfrm>
          <a:off x="90487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257175</xdr:colOff>
      <xdr:row>0</xdr:row>
      <xdr:rowOff>676275</xdr:rowOff>
    </xdr:to>
    <xdr:pic>
      <xdr:nvPicPr>
        <xdr:cNvPr id="1094" name="Picture 2" descr="brasãoGIF_300dpi">
          <a:extLst>
            <a:ext uri="{FF2B5EF4-FFF2-40B4-BE49-F238E27FC236}">
              <a16:creationId xmlns:a16="http://schemas.microsoft.com/office/drawing/2014/main" id="{8A3718A5-F8E0-9537-2431-DB363C009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361950</xdr:colOff>
      <xdr:row>0</xdr:row>
      <xdr:rowOff>323850</xdr:rowOff>
    </xdr:from>
    <xdr:to>
      <xdr:col>7</xdr:col>
      <xdr:colOff>809625</xdr:colOff>
      <xdr:row>3</xdr:row>
      <xdr:rowOff>114300</xdr:rowOff>
    </xdr:to>
    <xdr:grpSp>
      <xdr:nvGrpSpPr>
        <xdr:cNvPr id="1095" name="Group 41">
          <a:extLst>
            <a:ext uri="{FF2B5EF4-FFF2-40B4-BE49-F238E27FC236}">
              <a16:creationId xmlns:a16="http://schemas.microsoft.com/office/drawing/2014/main" id="{0281665D-56F6-0A02-8BBE-26EC10AA3FA3}"/>
            </a:ext>
          </a:extLst>
        </xdr:cNvPr>
        <xdr:cNvGrpSpPr>
          <a:grpSpLocks/>
        </xdr:cNvGrpSpPr>
      </xdr:nvGrpSpPr>
      <xdr:grpSpPr bwMode="auto">
        <a:xfrm>
          <a:off x="6372225" y="323850"/>
          <a:ext cx="1885950" cy="857250"/>
          <a:chOff x="520" y="6"/>
          <a:chExt cx="188" cy="90"/>
        </a:xfrm>
      </xdr:grpSpPr>
      <xdr:sp macro="" textlink="">
        <xdr:nvSpPr>
          <xdr:cNvPr id="1066" name="Caixa de texto 2">
            <a:extLst>
              <a:ext uri="{FF2B5EF4-FFF2-40B4-BE49-F238E27FC236}">
                <a16:creationId xmlns:a16="http://schemas.microsoft.com/office/drawing/2014/main" id="{FC6E00B6-8E99-94DF-A7A5-C39D660CD80B}"/>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67" name="Caixa de texto 3">
            <a:extLst>
              <a:ext uri="{FF2B5EF4-FFF2-40B4-BE49-F238E27FC236}">
                <a16:creationId xmlns:a16="http://schemas.microsoft.com/office/drawing/2014/main" id="{0DC52239-249A-3280-E557-B93F9C188757}"/>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3576/22</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L51"/>
  <sheetViews>
    <sheetView tabSelected="1" zoomScaleNormal="100" workbookViewId="0">
      <selection activeCell="F14" sqref="F14"/>
    </sheetView>
  </sheetViews>
  <sheetFormatPr defaultRowHeight="12.75" x14ac:dyDescent="0.2"/>
  <cols>
    <col min="1" max="1" width="6.5703125" style="1" customWidth="1"/>
    <col min="2" max="2" width="12.5703125" style="1" customWidth="1"/>
    <col min="3" max="3" width="52.42578125" style="2" customWidth="1"/>
    <col min="4" max="4" width="9.7109375" style="1" customWidth="1"/>
    <col min="5" max="5" width="8.85546875" style="30" customWidth="1"/>
    <col min="6" max="6" width="10.140625" style="3" customWidth="1"/>
    <col min="7" max="7" width="11.42578125" style="17" customWidth="1"/>
    <col min="8" max="8" width="13.28515625" style="15" customWidth="1"/>
    <col min="9" max="9" width="8.85546875" style="2" hidden="1" customWidth="1"/>
    <col min="10" max="10" width="11.5703125" style="2" customWidth="1"/>
    <col min="11" max="16" width="9.140625" style="2"/>
    <col min="17" max="17" width="10" style="2" bestFit="1" customWidth="1"/>
    <col min="18" max="16384" width="9.140625" style="2"/>
  </cols>
  <sheetData>
    <row r="1" spans="1:12" ht="58.5" customHeight="1" x14ac:dyDescent="0.2">
      <c r="I1" s="4"/>
    </row>
    <row r="2" spans="1:12" x14ac:dyDescent="0.2">
      <c r="A2" s="94" t="s">
        <v>46</v>
      </c>
      <c r="B2" s="94"/>
      <c r="C2" s="94"/>
      <c r="D2" s="94"/>
      <c r="E2" s="94"/>
      <c r="F2" s="94"/>
      <c r="G2" s="94"/>
      <c r="H2" s="94"/>
    </row>
    <row r="3" spans="1:12" x14ac:dyDescent="0.2">
      <c r="A3" s="94" t="str">
        <f>UPPER(Dados!B1&amp;"  -  "&amp;Dados!B4)</f>
        <v>PREGÃO ELETRÔNICO Nº 077/2022  -  ABERTURA DAS PROPOSTAS: 29/11/2022 ÀS 10:00HS</v>
      </c>
      <c r="B3" s="94"/>
      <c r="C3" s="94"/>
      <c r="D3" s="94"/>
      <c r="E3" s="94"/>
      <c r="F3" s="94"/>
      <c r="G3" s="94"/>
      <c r="H3" s="94"/>
    </row>
    <row r="4" spans="1:12" x14ac:dyDescent="0.2">
      <c r="A4" s="100" t="str">
        <f>Dados!B3</f>
        <v>EVENTUAL CONTRATAÇÃO DE EMPRESA PARA FORNECIMENTO DE MÃO DE OBRA E LOCAÇÃO DE MÁQUINAS E EQUIPAMENTOS</v>
      </c>
      <c r="B4" s="100"/>
      <c r="C4" s="100"/>
      <c r="D4" s="100"/>
      <c r="E4" s="100"/>
      <c r="F4" s="100"/>
      <c r="G4" s="100"/>
      <c r="H4" s="100"/>
    </row>
    <row r="5" spans="1:12" x14ac:dyDescent="0.2">
      <c r="A5" s="94" t="str">
        <f>Dados!B2</f>
        <v>PROCESSO ADMINISTRATIVO Nº 3576/2022 de 07/11/2022</v>
      </c>
      <c r="B5" s="94"/>
      <c r="C5" s="94"/>
      <c r="D5" s="94"/>
      <c r="E5" s="94"/>
      <c r="F5" s="94"/>
      <c r="G5" s="94"/>
      <c r="H5" s="94"/>
    </row>
    <row r="6" spans="1:12" x14ac:dyDescent="0.2">
      <c r="A6" s="94" t="str">
        <f>Dados!B7</f>
        <v>MENOR PREÇO GLOBAL</v>
      </c>
      <c r="B6" s="94"/>
      <c r="C6" s="94"/>
      <c r="D6" s="94"/>
      <c r="E6" s="94"/>
      <c r="F6" s="94"/>
      <c r="G6" s="94"/>
      <c r="H6" s="94"/>
    </row>
    <row r="7" spans="1:12" ht="13.5" customHeight="1" x14ac:dyDescent="0.2">
      <c r="A7" s="101" t="s">
        <v>33</v>
      </c>
      <c r="B7" s="101"/>
      <c r="C7" s="64">
        <f>Dados!B8</f>
        <v>2490745.41</v>
      </c>
      <c r="D7" s="8"/>
      <c r="E7" s="31"/>
      <c r="F7" s="77"/>
      <c r="G7" s="18"/>
      <c r="H7" s="14"/>
    </row>
    <row r="8" spans="1:12" s="10" customFormat="1" ht="12" customHeight="1" x14ac:dyDescent="0.2">
      <c r="A8" s="19" t="s">
        <v>0</v>
      </c>
      <c r="B8" s="95"/>
      <c r="C8" s="95"/>
      <c r="D8" s="95"/>
      <c r="E8" s="95"/>
      <c r="F8" s="95"/>
      <c r="G8" s="95"/>
      <c r="H8" s="95"/>
    </row>
    <row r="9" spans="1:12" s="10" customFormat="1" ht="12" customHeight="1" x14ac:dyDescent="0.2">
      <c r="A9" s="19" t="s">
        <v>1</v>
      </c>
      <c r="B9" s="97"/>
      <c r="C9" s="97"/>
      <c r="D9" s="97"/>
      <c r="E9" s="97"/>
      <c r="F9" s="97"/>
      <c r="G9" s="97"/>
      <c r="H9" s="97"/>
    </row>
    <row r="10" spans="1:12" s="10" customFormat="1" ht="12" customHeight="1" x14ac:dyDescent="0.2">
      <c r="A10" s="19" t="s">
        <v>2</v>
      </c>
      <c r="B10" s="95"/>
      <c r="C10" s="96"/>
      <c r="D10" s="32" t="s">
        <v>8</v>
      </c>
      <c r="E10" s="95"/>
      <c r="F10" s="96"/>
      <c r="G10" s="96"/>
      <c r="H10" s="96"/>
    </row>
    <row r="11" spans="1:12" ht="4.5" customHeight="1" x14ac:dyDescent="0.2">
      <c r="A11" s="5"/>
      <c r="B11" s="5"/>
      <c r="C11" s="36"/>
      <c r="D11" s="36"/>
      <c r="E11" s="37"/>
      <c r="F11" s="38"/>
      <c r="G11" s="39"/>
      <c r="H11" s="40"/>
    </row>
    <row r="12" spans="1:12" s="10" customFormat="1" ht="22.5" x14ac:dyDescent="0.2">
      <c r="A12" s="42" t="s">
        <v>3</v>
      </c>
      <c r="B12" s="56" t="s">
        <v>36</v>
      </c>
      <c r="C12" s="43" t="s">
        <v>4</v>
      </c>
      <c r="D12" s="43" t="s">
        <v>5</v>
      </c>
      <c r="E12" s="43" t="s">
        <v>6</v>
      </c>
      <c r="F12" s="78" t="s">
        <v>25</v>
      </c>
      <c r="G12" s="46" t="s">
        <v>26</v>
      </c>
      <c r="H12" s="44" t="s">
        <v>7</v>
      </c>
    </row>
    <row r="13" spans="1:12" s="10" customFormat="1" ht="11.25" customHeight="1" x14ac:dyDescent="0.2">
      <c r="A13" s="60">
        <v>1</v>
      </c>
      <c r="B13" s="61"/>
      <c r="C13" s="70" t="s">
        <v>59</v>
      </c>
      <c r="D13" s="58"/>
      <c r="E13" s="75"/>
      <c r="F13" s="79"/>
      <c r="G13" s="58"/>
      <c r="H13" s="71"/>
    </row>
    <row r="14" spans="1:12" s="10" customFormat="1" ht="204" x14ac:dyDescent="0.2">
      <c r="A14" s="48" t="s">
        <v>30</v>
      </c>
      <c r="B14" s="57" t="s">
        <v>50</v>
      </c>
      <c r="C14" s="49" t="s">
        <v>54</v>
      </c>
      <c r="D14" s="50" t="s">
        <v>38</v>
      </c>
      <c r="E14" s="72">
        <v>1200</v>
      </c>
      <c r="F14" s="51">
        <v>308.64999999999998</v>
      </c>
      <c r="G14" s="84"/>
      <c r="H14" s="62" t="str">
        <f>IF(G14="","",IF(ISTEXT(G14),"NC",G14*E14))</f>
        <v/>
      </c>
      <c r="I14" s="9">
        <f>F14*E14</f>
        <v>370380</v>
      </c>
      <c r="L14" s="9"/>
    </row>
    <row r="15" spans="1:12" s="10" customFormat="1" ht="120" x14ac:dyDescent="0.2">
      <c r="A15" s="48" t="s">
        <v>34</v>
      </c>
      <c r="B15" s="57" t="s">
        <v>51</v>
      </c>
      <c r="C15" s="49" t="s">
        <v>55</v>
      </c>
      <c r="D15" s="50" t="s">
        <v>38</v>
      </c>
      <c r="E15" s="72">
        <v>1200</v>
      </c>
      <c r="F15" s="51">
        <v>124.86</v>
      </c>
      <c r="G15" s="84"/>
      <c r="H15" s="62" t="str">
        <f t="shared" ref="H15:H17" si="0">IF(G15="","",IF(ISTEXT(G15),"NC",G15*E15))</f>
        <v/>
      </c>
      <c r="I15" s="9">
        <f t="shared" ref="I15:I17" si="1">F15*E15</f>
        <v>149832</v>
      </c>
      <c r="L15" s="9"/>
    </row>
    <row r="16" spans="1:12" s="10" customFormat="1" ht="48" x14ac:dyDescent="0.2">
      <c r="A16" s="48" t="s">
        <v>48</v>
      </c>
      <c r="B16" s="57" t="s">
        <v>52</v>
      </c>
      <c r="C16" s="49" t="s">
        <v>56</v>
      </c>
      <c r="D16" s="50" t="s">
        <v>37</v>
      </c>
      <c r="E16" s="72">
        <v>1200</v>
      </c>
      <c r="F16" s="51">
        <v>233.61</v>
      </c>
      <c r="G16" s="84"/>
      <c r="H16" s="62" t="str">
        <f t="shared" si="0"/>
        <v/>
      </c>
      <c r="I16" s="9">
        <f t="shared" si="1"/>
        <v>280332</v>
      </c>
      <c r="L16" s="9"/>
    </row>
    <row r="17" spans="1:12" s="10" customFormat="1" ht="36" x14ac:dyDescent="0.2">
      <c r="A17" s="48" t="s">
        <v>49</v>
      </c>
      <c r="B17" s="57" t="s">
        <v>53</v>
      </c>
      <c r="C17" s="49" t="s">
        <v>57</v>
      </c>
      <c r="D17" s="50" t="s">
        <v>37</v>
      </c>
      <c r="E17" s="72">
        <v>1200</v>
      </c>
      <c r="F17" s="51">
        <v>349.97</v>
      </c>
      <c r="G17" s="84"/>
      <c r="H17" s="62" t="str">
        <f t="shared" si="0"/>
        <v/>
      </c>
      <c r="I17" s="9">
        <f t="shared" si="1"/>
        <v>419964.00000000006</v>
      </c>
      <c r="L17" s="9"/>
    </row>
    <row r="18" spans="1:12" s="10" customFormat="1" ht="12.75" customHeight="1" x14ac:dyDescent="0.2">
      <c r="A18" s="52"/>
      <c r="B18" s="59"/>
      <c r="C18" s="53"/>
      <c r="D18" s="54"/>
      <c r="E18" s="76"/>
      <c r="F18" s="80" t="s">
        <v>29</v>
      </c>
      <c r="G18" s="85"/>
      <c r="H18" s="69">
        <f>SUM(H14:H17)</f>
        <v>0</v>
      </c>
      <c r="I18" s="9"/>
      <c r="L18" s="9"/>
    </row>
    <row r="19" spans="1:12" s="10" customFormat="1" x14ac:dyDescent="0.2">
      <c r="A19" s="60">
        <v>2</v>
      </c>
      <c r="B19" s="61"/>
      <c r="C19" s="70" t="s">
        <v>58</v>
      </c>
      <c r="D19" s="55"/>
      <c r="E19" s="74"/>
      <c r="F19" s="81"/>
      <c r="G19" s="86"/>
      <c r="H19" s="63"/>
      <c r="I19" s="9">
        <f>F19*E19</f>
        <v>0</v>
      </c>
      <c r="L19" s="9"/>
    </row>
    <row r="20" spans="1:12" s="10" customFormat="1" ht="72" x14ac:dyDescent="0.2">
      <c r="A20" s="48" t="s">
        <v>31</v>
      </c>
      <c r="B20" s="57" t="s">
        <v>62</v>
      </c>
      <c r="C20" s="49" t="s">
        <v>63</v>
      </c>
      <c r="D20" s="50" t="s">
        <v>64</v>
      </c>
      <c r="E20" s="72">
        <v>9</v>
      </c>
      <c r="F20" s="51">
        <v>1217.45</v>
      </c>
      <c r="G20" s="84"/>
      <c r="H20" s="62" t="str">
        <f>IF(G20="","",IF(ISTEXT(G20),"NC",G20*E20))</f>
        <v/>
      </c>
      <c r="I20" s="9">
        <f>F20*E20</f>
        <v>10957.050000000001</v>
      </c>
      <c r="L20" s="9"/>
    </row>
    <row r="21" spans="1:12" s="10" customFormat="1" ht="24" x14ac:dyDescent="0.2">
      <c r="A21" s="48" t="s">
        <v>32</v>
      </c>
      <c r="B21" s="57" t="s">
        <v>65</v>
      </c>
      <c r="C21" s="49" t="s">
        <v>66</v>
      </c>
      <c r="D21" s="50" t="s">
        <v>38</v>
      </c>
      <c r="E21" s="72">
        <v>1584</v>
      </c>
      <c r="F21" s="51">
        <v>193.96</v>
      </c>
      <c r="G21" s="84"/>
      <c r="H21" s="62" t="str">
        <f t="shared" ref="H21:H23" si="2">IF(G21="","",IF(ISTEXT(G21),"NC",G21*E21))</f>
        <v/>
      </c>
      <c r="I21" s="9">
        <f t="shared" ref="I21:I23" si="3">F21*E21</f>
        <v>307232.64000000001</v>
      </c>
      <c r="L21" s="9"/>
    </row>
    <row r="22" spans="1:12" s="10" customFormat="1" ht="36" x14ac:dyDescent="0.2">
      <c r="A22" s="48" t="s">
        <v>60</v>
      </c>
      <c r="B22" s="57" t="s">
        <v>67</v>
      </c>
      <c r="C22" s="49" t="s">
        <v>68</v>
      </c>
      <c r="D22" s="50" t="s">
        <v>38</v>
      </c>
      <c r="E22" s="72">
        <v>1584</v>
      </c>
      <c r="F22" s="51">
        <v>98.34</v>
      </c>
      <c r="G22" s="84"/>
      <c r="H22" s="62" t="str">
        <f t="shared" si="2"/>
        <v/>
      </c>
      <c r="I22" s="9">
        <f t="shared" si="3"/>
        <v>155770.56</v>
      </c>
      <c r="L22" s="9"/>
    </row>
    <row r="23" spans="1:12" s="10" customFormat="1" ht="36" x14ac:dyDescent="0.2">
      <c r="A23" s="48" t="s">
        <v>61</v>
      </c>
      <c r="B23" s="57" t="s">
        <v>69</v>
      </c>
      <c r="C23" s="49" t="s">
        <v>70</v>
      </c>
      <c r="D23" s="50" t="s">
        <v>38</v>
      </c>
      <c r="E23" s="72">
        <v>1584</v>
      </c>
      <c r="F23" s="51">
        <v>126.3</v>
      </c>
      <c r="G23" s="84"/>
      <c r="H23" s="62" t="str">
        <f t="shared" si="2"/>
        <v/>
      </c>
      <c r="I23" s="9">
        <f t="shared" si="3"/>
        <v>200059.19999999998</v>
      </c>
      <c r="L23" s="9"/>
    </row>
    <row r="24" spans="1:12" s="10" customFormat="1" x14ac:dyDescent="0.2">
      <c r="A24" s="65"/>
      <c r="B24" s="66"/>
      <c r="C24" s="67"/>
      <c r="D24" s="68"/>
      <c r="E24" s="73"/>
      <c r="F24" s="80" t="s">
        <v>29</v>
      </c>
      <c r="G24" s="85"/>
      <c r="H24" s="69">
        <f>SUM(H20:H23)</f>
        <v>0</v>
      </c>
      <c r="I24" s="9"/>
      <c r="L24" s="9"/>
    </row>
    <row r="25" spans="1:12" s="10" customFormat="1" ht="11.25" customHeight="1" x14ac:dyDescent="0.2">
      <c r="A25" s="60">
        <v>3</v>
      </c>
      <c r="B25" s="61"/>
      <c r="C25" s="70" t="s">
        <v>71</v>
      </c>
      <c r="D25" s="58"/>
      <c r="E25" s="75"/>
      <c r="F25" s="79"/>
      <c r="G25" s="90"/>
      <c r="H25" s="71"/>
    </row>
    <row r="26" spans="1:12" s="10" customFormat="1" ht="36" x14ac:dyDescent="0.2">
      <c r="A26" s="48" t="s">
        <v>72</v>
      </c>
      <c r="B26" s="57" t="s">
        <v>74</v>
      </c>
      <c r="C26" s="49" t="s">
        <v>75</v>
      </c>
      <c r="D26" s="50" t="s">
        <v>38</v>
      </c>
      <c r="E26" s="72">
        <v>264</v>
      </c>
      <c r="F26" s="51">
        <v>289.92</v>
      </c>
      <c r="G26" s="84"/>
      <c r="H26" s="62" t="str">
        <f>IF(G26="","",IF(ISTEXT(G26),"NC",G26*E26))</f>
        <v/>
      </c>
      <c r="I26" s="9">
        <f>F26*E26</f>
        <v>76538.880000000005</v>
      </c>
      <c r="L26" s="9"/>
    </row>
    <row r="27" spans="1:12" s="10" customFormat="1" ht="24" x14ac:dyDescent="0.2">
      <c r="A27" s="48" t="s">
        <v>73</v>
      </c>
      <c r="B27" s="57" t="s">
        <v>76</v>
      </c>
      <c r="C27" s="49" t="s">
        <v>77</v>
      </c>
      <c r="D27" s="50" t="s">
        <v>78</v>
      </c>
      <c r="E27" s="72">
        <v>84000</v>
      </c>
      <c r="F27" s="51">
        <v>0.54</v>
      </c>
      <c r="G27" s="84"/>
      <c r="H27" s="62" t="str">
        <f t="shared" ref="H27" si="4">IF(G27="","",IF(ISTEXT(G27),"NC",G27*E27))</f>
        <v/>
      </c>
      <c r="I27" s="9">
        <f t="shared" ref="I27" si="5">F27*E27</f>
        <v>45360</v>
      </c>
      <c r="L27" s="9"/>
    </row>
    <row r="28" spans="1:12" s="10" customFormat="1" ht="12.75" customHeight="1" x14ac:dyDescent="0.2">
      <c r="A28" s="52"/>
      <c r="B28" s="59"/>
      <c r="C28" s="53"/>
      <c r="D28" s="54"/>
      <c r="E28" s="76"/>
      <c r="F28" s="80" t="s">
        <v>29</v>
      </c>
      <c r="G28" s="85"/>
      <c r="H28" s="69">
        <f>SUM(H26:H27)</f>
        <v>0</v>
      </c>
      <c r="I28" s="9"/>
      <c r="L28" s="9"/>
    </row>
    <row r="29" spans="1:12" s="10" customFormat="1" x14ac:dyDescent="0.2">
      <c r="A29" s="60">
        <v>4</v>
      </c>
      <c r="B29" s="61"/>
      <c r="C29" s="70" t="s">
        <v>95</v>
      </c>
      <c r="D29" s="55"/>
      <c r="E29" s="74"/>
      <c r="F29" s="81"/>
      <c r="G29" s="86"/>
      <c r="H29" s="63"/>
      <c r="I29" s="9">
        <f>F29*E29</f>
        <v>0</v>
      </c>
      <c r="L29" s="9"/>
    </row>
    <row r="30" spans="1:12" s="10" customFormat="1" ht="24" x14ac:dyDescent="0.2">
      <c r="A30" s="48" t="s">
        <v>79</v>
      </c>
      <c r="B30" s="57" t="s">
        <v>82</v>
      </c>
      <c r="C30" s="49" t="s">
        <v>83</v>
      </c>
      <c r="D30" s="50" t="s">
        <v>84</v>
      </c>
      <c r="E30" s="72">
        <v>9</v>
      </c>
      <c r="F30" s="51">
        <v>6349.44</v>
      </c>
      <c r="G30" s="84"/>
      <c r="H30" s="62" t="str">
        <f>IF(G30="","",IF(ISTEXT(G30),"NC",G30*E30))</f>
        <v/>
      </c>
      <c r="I30" s="9">
        <f>F30*E30</f>
        <v>57144.959999999999</v>
      </c>
      <c r="L30" s="9"/>
    </row>
    <row r="31" spans="1:12" s="10" customFormat="1" ht="24" x14ac:dyDescent="0.2">
      <c r="A31" s="48" t="s">
        <v>80</v>
      </c>
      <c r="B31" s="57" t="s">
        <v>85</v>
      </c>
      <c r="C31" s="49" t="s">
        <v>86</v>
      </c>
      <c r="D31" s="50" t="s">
        <v>84</v>
      </c>
      <c r="E31" s="72">
        <v>36</v>
      </c>
      <c r="F31" s="51">
        <v>4941.37</v>
      </c>
      <c r="G31" s="84"/>
      <c r="H31" s="62" t="str">
        <f>IF(G31="","",IF(ISTEXT(G31),"NC",G31*E31))</f>
        <v/>
      </c>
      <c r="I31" s="9">
        <f>F31*E31</f>
        <v>177889.32</v>
      </c>
      <c r="L31" s="9"/>
    </row>
    <row r="32" spans="1:12" s="10" customFormat="1" ht="24" x14ac:dyDescent="0.2">
      <c r="A32" s="48" t="s">
        <v>81</v>
      </c>
      <c r="B32" s="57" t="s">
        <v>87</v>
      </c>
      <c r="C32" s="49" t="s">
        <v>88</v>
      </c>
      <c r="D32" s="50" t="s">
        <v>84</v>
      </c>
      <c r="E32" s="72">
        <v>72</v>
      </c>
      <c r="F32" s="51">
        <v>3323.4</v>
      </c>
      <c r="G32" s="84"/>
      <c r="H32" s="62" t="str">
        <f>IF(G32="","",IF(ISTEXT(G32),"NC",G32*E32))</f>
        <v/>
      </c>
      <c r="I32" s="9">
        <f>F32*E32</f>
        <v>239284.80000000002</v>
      </c>
      <c r="L32" s="9"/>
    </row>
    <row r="33" spans="1:12" s="10" customFormat="1" x14ac:dyDescent="0.2">
      <c r="A33" s="65"/>
      <c r="B33" s="66"/>
      <c r="C33" s="67"/>
      <c r="D33" s="68"/>
      <c r="E33" s="73"/>
      <c r="F33" s="80" t="s">
        <v>29</v>
      </c>
      <c r="G33" s="85"/>
      <c r="H33" s="69">
        <f>SUM(H30:H32)</f>
        <v>0</v>
      </c>
      <c r="I33" s="9"/>
      <c r="L33" s="9"/>
    </row>
    <row r="34" spans="1:12" s="35" customFormat="1" ht="9" x14ac:dyDescent="0.2">
      <c r="A34" s="41"/>
      <c r="B34" s="41"/>
      <c r="F34" s="34"/>
      <c r="G34" s="98" t="s">
        <v>27</v>
      </c>
      <c r="H34" s="99"/>
      <c r="I34" s="34"/>
    </row>
    <row r="35" spans="1:12" ht="15.75" x14ac:dyDescent="0.2">
      <c r="G35" s="91" t="str">
        <f>IF(SUM(H14:H35)=0,"",SUM(H14:H35)/2)</f>
        <v/>
      </c>
      <c r="H35" s="92"/>
      <c r="I35" s="11"/>
    </row>
    <row r="36" spans="1:12" ht="7.5" customHeight="1" x14ac:dyDescent="0.2">
      <c r="H36" s="3"/>
      <c r="I36" s="11"/>
    </row>
    <row r="37" spans="1:12" s="45" customFormat="1" ht="11.25" x14ac:dyDescent="0.2">
      <c r="A37" s="93" t="str">
        <f>" - "&amp;Dados!B23</f>
        <v xml:space="preserve"> - Todas as despesas relativas ao funcionamento e a manutenção do veículo, como combustíveis e correlatas deverão ser por conta da Contratada.</v>
      </c>
      <c r="B37" s="93"/>
      <c r="C37" s="93"/>
      <c r="D37" s="93"/>
      <c r="E37" s="93"/>
      <c r="F37" s="93"/>
      <c r="G37" s="93"/>
      <c r="H37" s="93"/>
    </row>
    <row r="38" spans="1:12" s="45" customFormat="1" ht="11.25" x14ac:dyDescent="0.2">
      <c r="A38" s="93" t="str">
        <f>" - "&amp;Dados!B24</f>
        <v xml:space="preserve"> - Todas as despesas e responsabilidades empregatícias com motoristas e operadores de máquinas serão por conta da Contratada </v>
      </c>
      <c r="B38" s="93"/>
      <c r="C38" s="93"/>
      <c r="D38" s="93"/>
      <c r="E38" s="93"/>
      <c r="F38" s="93"/>
      <c r="G38" s="93"/>
      <c r="H38" s="93"/>
    </row>
    <row r="39" spans="1:12" s="45" customFormat="1" ht="11.25" x14ac:dyDescent="0.2">
      <c r="A39" s="93" t="str">
        <f>" - "&amp;Dados!B25</f>
        <v xml:space="preserve"> - O pagamento do objeto de que trata o PREGÃO ELETRÔNICO 077/2022, e consequente contrato serão efetuados pela Tesouraria da Prefeitura Municipal de Sumidouro.</v>
      </c>
      <c r="B39" s="93"/>
      <c r="C39" s="93"/>
      <c r="D39" s="93"/>
      <c r="E39" s="93"/>
      <c r="F39" s="93"/>
      <c r="G39" s="93"/>
      <c r="H39" s="93"/>
    </row>
    <row r="40" spans="1:12" s="10" customFormat="1" ht="11.25" x14ac:dyDescent="0.2">
      <c r="A40" s="93" t="str">
        <f>" - "&amp;Dados!B26</f>
        <v xml:space="preserve"> - Proposta válida por 60 (sessenta) dias</v>
      </c>
      <c r="B40" s="93"/>
      <c r="C40" s="93"/>
      <c r="D40" s="93"/>
      <c r="E40" s="93"/>
      <c r="F40" s="93"/>
      <c r="G40" s="93"/>
      <c r="H40" s="93"/>
    </row>
    <row r="47" spans="1:12" ht="12.75" customHeight="1" x14ac:dyDescent="0.2">
      <c r="C47" s="1"/>
      <c r="E47" s="1"/>
      <c r="H47" s="1"/>
    </row>
    <row r="48" spans="1:12" x14ac:dyDescent="0.2">
      <c r="C48" s="1"/>
      <c r="E48" s="1"/>
      <c r="H48" s="1"/>
    </row>
    <row r="49" spans="3:8" x14ac:dyDescent="0.2">
      <c r="C49" s="47"/>
      <c r="E49" s="1"/>
      <c r="H49" s="1"/>
    </row>
    <row r="50" spans="3:8" x14ac:dyDescent="0.2">
      <c r="C50" s="1"/>
      <c r="E50" s="1"/>
      <c r="H50" s="1"/>
    </row>
    <row r="51" spans="3:8" x14ac:dyDescent="0.2">
      <c r="C51" s="1"/>
      <c r="E51" s="1"/>
      <c r="H51" s="1"/>
    </row>
  </sheetData>
  <sheetProtection algorithmName="SHA-512" hashValue="5GZ7a480LE+nF1E3NlBfb1q1V79YC8YghiJPx3/sPnkEZ2q0eHLaZeP70ZVS8Kf6znXID0ayrhQ0mFw//Ib1QA==" saltValue="H6FBGLwT+uBwocSyhNO8dQ==" spinCount="100000" sheet="1" objects="1" scenarios="1"/>
  <autoFilter ref="A11:H40" xr:uid="{00000000-0009-0000-0000-000000000000}"/>
  <mergeCells count="16">
    <mergeCell ref="G35:H35"/>
    <mergeCell ref="A40:H40"/>
    <mergeCell ref="A2:H2"/>
    <mergeCell ref="A37:H37"/>
    <mergeCell ref="A38:H38"/>
    <mergeCell ref="A39:H39"/>
    <mergeCell ref="E10:H10"/>
    <mergeCell ref="B8:H8"/>
    <mergeCell ref="B9:H9"/>
    <mergeCell ref="B10:C10"/>
    <mergeCell ref="G34:H34"/>
    <mergeCell ref="A3:H3"/>
    <mergeCell ref="A4:H4"/>
    <mergeCell ref="A6:H6"/>
    <mergeCell ref="A5:H5"/>
    <mergeCell ref="A7:B7"/>
  </mergeCells>
  <phoneticPr fontId="0" type="noConversion"/>
  <conditionalFormatting sqref="G35">
    <cfRule type="expression" dxfId="10" priority="5" stopIfTrue="1">
      <formula>IF($K34="OK",IF(I34=1,TRUE(),FALSE()),FALSE())</formula>
    </cfRule>
    <cfRule type="expression" dxfId="9" priority="6" stopIfTrue="1">
      <formula>IF($K34="Empate",IF(I34=1,TRUE(),FALSE()),FALSE())</formula>
    </cfRule>
    <cfRule type="expression" dxfId="8" priority="7" stopIfTrue="1">
      <formula>IF($K34="Empate",IF(I34=2,TRUE(),FALSE()),FALSE())</formula>
    </cfRule>
  </conditionalFormatting>
  <conditionalFormatting sqref="H14:H18 H20:H24 H26:H28 H30:H33">
    <cfRule type="expression" dxfId="7" priority="8" stopIfTrue="1">
      <formula>IF(ISTEXT(G14),FALSE(),IF(G14&gt;F14,TRUE(),FALSE()))</formula>
    </cfRule>
  </conditionalFormatting>
  <conditionalFormatting sqref="G34">
    <cfRule type="expression" dxfId="6" priority="2" stopIfTrue="1">
      <formula>IF($K34="Empate",IF(I34=1,TRUE(),FALSE()),FALSE())</formula>
    </cfRule>
    <cfRule type="expression" dxfId="5" priority="3" stopIfTrue="1">
      <formula>IF(I34="&gt;",FALSE(),IF(I34&gt;0,TRUE(),FALSE()))</formula>
    </cfRule>
    <cfRule type="expression" dxfId="4" priority="4" stopIfTrue="1">
      <formula>IF(I34="&gt;",TRUE(),FALSE())</formula>
    </cfRule>
  </conditionalFormatting>
  <conditionalFormatting sqref="C14:C18 C20:C24 C26:C28 C30:C33">
    <cfRule type="expression" dxfId="3" priority="9" stopIfTrue="1">
      <formula>IF(#REF!=1,IF(#REF!=0,1,0),0)</formula>
    </cfRule>
  </conditionalFormatting>
  <conditionalFormatting sqref="G14:G17 G20:G23">
    <cfRule type="cellIs" dxfId="2" priority="10" stopIfTrue="1" operator="equal">
      <formula>""</formula>
    </cfRule>
  </conditionalFormatting>
  <conditionalFormatting sqref="E10:H10 B8:B9 B10:C10">
    <cfRule type="cellIs" dxfId="1" priority="11" stopIfTrue="1" operator="equal">
      <formula>$H$1</formula>
    </cfRule>
  </conditionalFormatting>
  <conditionalFormatting sqref="G26:G27 G30:G32">
    <cfRule type="cellIs" dxfId="0" priority="1" stopIfTrue="1" operator="equal">
      <formula>""</formula>
    </cfRule>
  </conditionalFormatting>
  <printOptions horizontalCentered="1"/>
  <pageMargins left="0.51181102362204722" right="0.31496062992125984" top="0.39370078740157483" bottom="1.0236220472440944" header="0.51181102362204722" footer="0.55118110236220474"/>
  <pageSetup paperSize="9" scale="77" fitToHeight="20" orientation="portrait" r:id="rId1"/>
  <headerFooter alignWithMargins="0">
    <oddHeader>&amp;R&amp;"Arial,Negrito"&amp;6Página &amp;P de &amp;N.</oddHeader>
    <oddFooter>&amp;C
____________________________________
Assinatura e Carimbo</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M32"/>
  <sheetViews>
    <sheetView workbookViewId="0">
      <selection activeCell="B4" sqref="B4"/>
    </sheetView>
  </sheetViews>
  <sheetFormatPr defaultRowHeight="12.75" x14ac:dyDescent="0.2"/>
  <cols>
    <col min="1" max="1" width="13.7109375" customWidth="1"/>
    <col min="2" max="2" width="56.28515625" customWidth="1"/>
    <col min="3" max="5" width="36.42578125" customWidth="1"/>
    <col min="6" max="13" width="14.5703125" customWidth="1"/>
    <col min="14" max="15" width="9.28515625" customWidth="1"/>
  </cols>
  <sheetData>
    <row r="1" spans="1:7" x14ac:dyDescent="0.2">
      <c r="A1" s="20" t="s">
        <v>9</v>
      </c>
      <c r="B1" s="87" t="s">
        <v>89</v>
      </c>
      <c r="E1" s="6"/>
      <c r="F1" s="6"/>
      <c r="G1" s="6"/>
    </row>
    <row r="2" spans="1:7" x14ac:dyDescent="0.2">
      <c r="A2" s="20" t="s">
        <v>10</v>
      </c>
      <c r="B2" s="88" t="s">
        <v>90</v>
      </c>
      <c r="E2" s="6"/>
      <c r="F2" s="6"/>
      <c r="G2" s="6"/>
    </row>
    <row r="3" spans="1:7" x14ac:dyDescent="0.2">
      <c r="A3" s="20" t="s">
        <v>11</v>
      </c>
      <c r="B3" s="88" t="s">
        <v>92</v>
      </c>
      <c r="C3" s="7"/>
      <c r="E3" s="6"/>
      <c r="F3" s="6"/>
      <c r="G3" s="6"/>
    </row>
    <row r="4" spans="1:7" x14ac:dyDescent="0.2">
      <c r="A4" s="20" t="s">
        <v>12</v>
      </c>
      <c r="B4" s="88" t="s">
        <v>96</v>
      </c>
      <c r="C4" s="7"/>
      <c r="E4" s="6"/>
      <c r="F4" s="6"/>
      <c r="G4" s="6"/>
    </row>
    <row r="5" spans="1:7" x14ac:dyDescent="0.2">
      <c r="A5" s="20" t="s">
        <v>13</v>
      </c>
      <c r="B5" s="13" t="s">
        <v>44</v>
      </c>
      <c r="C5" s="7"/>
      <c r="E5" s="6"/>
      <c r="F5" s="6"/>
      <c r="G5" s="6"/>
    </row>
    <row r="6" spans="1:7" x14ac:dyDescent="0.2">
      <c r="A6" s="20" t="s">
        <v>19</v>
      </c>
      <c r="B6" s="16" t="s">
        <v>45</v>
      </c>
      <c r="C6" s="7"/>
      <c r="E6" s="6"/>
      <c r="F6" s="6"/>
      <c r="G6" s="6"/>
    </row>
    <row r="7" spans="1:7" x14ac:dyDescent="0.2">
      <c r="A7" s="20" t="s">
        <v>14</v>
      </c>
      <c r="B7" s="88" t="s">
        <v>47</v>
      </c>
      <c r="C7" s="7"/>
      <c r="E7" s="6"/>
      <c r="F7" s="6"/>
      <c r="G7" s="6"/>
    </row>
    <row r="8" spans="1:7" x14ac:dyDescent="0.2">
      <c r="A8" s="29" t="s">
        <v>23</v>
      </c>
      <c r="B8" s="33">
        <v>2490745.41</v>
      </c>
      <c r="C8" s="7"/>
      <c r="E8" s="6"/>
      <c r="F8" s="6"/>
      <c r="G8" s="6"/>
    </row>
    <row r="9" spans="1:7" x14ac:dyDescent="0.2">
      <c r="A9" s="21" t="s">
        <v>0</v>
      </c>
      <c r="E9" s="6"/>
      <c r="F9" s="6"/>
      <c r="G9" s="6"/>
    </row>
    <row r="10" spans="1:7" x14ac:dyDescent="0.2">
      <c r="A10" s="22" t="s">
        <v>2</v>
      </c>
      <c r="E10" s="6"/>
      <c r="F10" s="6"/>
      <c r="G10" s="6"/>
    </row>
    <row r="11" spans="1:7" x14ac:dyDescent="0.2">
      <c r="A11" s="23" t="s">
        <v>8</v>
      </c>
      <c r="E11" s="6"/>
      <c r="F11" s="6"/>
      <c r="G11" s="6"/>
    </row>
    <row r="12" spans="1:7" x14ac:dyDescent="0.2">
      <c r="A12" s="22" t="s">
        <v>20</v>
      </c>
      <c r="E12" s="6"/>
      <c r="F12" s="6"/>
      <c r="G12" s="6"/>
    </row>
    <row r="13" spans="1:7" x14ac:dyDescent="0.2">
      <c r="A13" s="22" t="s">
        <v>24</v>
      </c>
      <c r="E13" s="6"/>
      <c r="F13" s="6"/>
      <c r="G13" s="6"/>
    </row>
    <row r="14" spans="1:7" x14ac:dyDescent="0.2">
      <c r="A14" s="22" t="s">
        <v>41</v>
      </c>
      <c r="E14" s="6"/>
      <c r="F14" s="6"/>
      <c r="G14" s="6"/>
    </row>
    <row r="15" spans="1:7" x14ac:dyDescent="0.2">
      <c r="A15" s="22" t="s">
        <v>42</v>
      </c>
      <c r="E15" s="6"/>
      <c r="F15" s="6"/>
      <c r="G15" s="6"/>
    </row>
    <row r="16" spans="1:7" x14ac:dyDescent="0.2">
      <c r="A16" s="83" t="s">
        <v>43</v>
      </c>
      <c r="B16" s="28"/>
      <c r="E16" s="28"/>
      <c r="F16" s="6"/>
      <c r="G16" s="6"/>
    </row>
    <row r="17" spans="1:13" s="27" customFormat="1" x14ac:dyDescent="0.2">
      <c r="A17" s="26" t="s">
        <v>21</v>
      </c>
      <c r="B17" s="28" t="s">
        <v>40</v>
      </c>
      <c r="C17" s="28"/>
      <c r="D17" s="28"/>
      <c r="E17" s="28"/>
      <c r="F17" s="28"/>
      <c r="G17" s="28"/>
      <c r="H17" s="28"/>
      <c r="I17" s="28"/>
      <c r="J17" s="28"/>
      <c r="K17" s="28"/>
      <c r="L17" s="28"/>
      <c r="M17" s="28"/>
    </row>
    <row r="18" spans="1:13" s="27" customFormat="1" x14ac:dyDescent="0.2">
      <c r="A18" s="26" t="s">
        <v>22</v>
      </c>
      <c r="B18" s="28"/>
      <c r="C18" s="28"/>
      <c r="D18" s="28"/>
      <c r="E18" s="28"/>
      <c r="F18" s="28"/>
      <c r="G18" s="28"/>
      <c r="H18" s="28"/>
      <c r="I18" s="28"/>
      <c r="J18" s="28"/>
      <c r="K18" s="28"/>
      <c r="L18" s="28"/>
      <c r="M18" s="28"/>
    </row>
    <row r="19" spans="1:13" x14ac:dyDescent="0.2">
      <c r="B19" s="28"/>
      <c r="E19" s="6"/>
      <c r="F19" s="6"/>
      <c r="G19" s="6"/>
    </row>
    <row r="20" spans="1:13" x14ac:dyDescent="0.2">
      <c r="B20" s="28"/>
      <c r="E20" s="6"/>
      <c r="F20" s="6"/>
      <c r="G20" s="6"/>
    </row>
    <row r="21" spans="1:13" x14ac:dyDescent="0.2">
      <c r="E21" s="6"/>
      <c r="F21" s="6"/>
      <c r="G21" s="6"/>
    </row>
    <row r="22" spans="1:13" x14ac:dyDescent="0.2">
      <c r="E22" s="6"/>
      <c r="F22" s="6"/>
      <c r="G22" s="6"/>
    </row>
    <row r="23" spans="1:13" ht="38.25" x14ac:dyDescent="0.2">
      <c r="A23" s="24" t="s">
        <v>15</v>
      </c>
      <c r="B23" s="25" t="s">
        <v>93</v>
      </c>
      <c r="E23" s="6"/>
      <c r="F23" s="6"/>
      <c r="G23" s="6"/>
    </row>
    <row r="24" spans="1:13" ht="38.25" x14ac:dyDescent="0.2">
      <c r="A24" s="24" t="s">
        <v>16</v>
      </c>
      <c r="B24" s="25" t="s">
        <v>94</v>
      </c>
      <c r="E24" s="6"/>
      <c r="F24" s="6"/>
      <c r="G24" s="6"/>
    </row>
    <row r="25" spans="1:13" ht="38.25" x14ac:dyDescent="0.2">
      <c r="A25" s="24" t="s">
        <v>17</v>
      </c>
      <c r="B25" s="89" t="s">
        <v>91</v>
      </c>
      <c r="E25" s="6"/>
      <c r="F25" s="6"/>
      <c r="G25" s="6"/>
    </row>
    <row r="26" spans="1:13" ht="25.5" x14ac:dyDescent="0.2">
      <c r="A26" s="24" t="s">
        <v>18</v>
      </c>
      <c r="B26" s="25" t="s">
        <v>28</v>
      </c>
      <c r="E26" s="6"/>
      <c r="F26" s="6"/>
      <c r="G26" s="6"/>
    </row>
    <row r="27" spans="1:13" ht="25.5" x14ac:dyDescent="0.2">
      <c r="A27" s="24" t="s">
        <v>35</v>
      </c>
      <c r="B27" s="82" t="s">
        <v>39</v>
      </c>
    </row>
    <row r="29" spans="1:13" x14ac:dyDescent="0.2">
      <c r="C29" s="12"/>
    </row>
    <row r="30" spans="1:13" x14ac:dyDescent="0.2">
      <c r="C30" s="12"/>
    </row>
    <row r="31" spans="1:13" x14ac:dyDescent="0.2">
      <c r="C31" s="12"/>
    </row>
    <row r="32" spans="1:13" x14ac:dyDescent="0.2">
      <c r="C32" s="12"/>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2022-11-10T18:25:27Z</cp:lastPrinted>
  <dcterms:created xsi:type="dcterms:W3CDTF">2006-04-18T17:38:46Z</dcterms:created>
  <dcterms:modified xsi:type="dcterms:W3CDTF">2022-11-10T19:45:38Z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