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77-22 - Eventual Locação de Caminhão e Caminhonete - SMOTSPMA\"/>
    </mc:Choice>
  </mc:AlternateContent>
  <xr:revisionPtr revIDLastSave="0" documentId="13_ncr:1_{CFF920AD-877C-4D0A-B3F7-F49FD33E114D}"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Preços'!$A$11:$H$40</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 r="I31" i="1"/>
  <c r="H21" i="1"/>
  <c r="I21" i="1"/>
  <c r="H22" i="1"/>
  <c r="I22" i="1"/>
  <c r="H23" i="1"/>
  <c r="I23" i="1"/>
  <c r="I32" i="1"/>
  <c r="H32" i="1"/>
  <c r="I30" i="1"/>
  <c r="H30" i="1"/>
  <c r="I29" i="1"/>
  <c r="I27" i="1"/>
  <c r="H27" i="1"/>
  <c r="I26" i="1"/>
  <c r="H26" i="1"/>
  <c r="H15" i="1"/>
  <c r="I15" i="1"/>
  <c r="H16" i="1"/>
  <c r="I16" i="1"/>
  <c r="H17" i="1"/>
  <c r="I17" i="1"/>
  <c r="H33" i="1" l="1"/>
  <c r="H28" i="1"/>
  <c r="H14" i="1" l="1"/>
  <c r="H20" i="1"/>
  <c r="I20" i="1"/>
  <c r="I19" i="1"/>
  <c r="I14" i="1"/>
  <c r="C7" i="1"/>
  <c r="A4" i="1"/>
  <c r="A39" i="1"/>
  <c r="A40" i="1"/>
  <c r="A38" i="1"/>
  <c r="A37" i="1"/>
  <c r="A6" i="1"/>
  <c r="A5" i="1"/>
  <c r="A3" i="1"/>
  <c r="H24" i="1" l="1"/>
  <c r="H18" i="1"/>
  <c r="G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Licitacao</author>
  </authors>
  <commentList>
    <comment ref="I1" authorId="0" shapeId="0" xr:uid="{00000000-0006-0000-0000-000001000000}">
      <text>
        <r>
          <rPr>
            <b/>
            <sz val="8"/>
            <color indexed="81"/>
            <rFont val="Tahoma"/>
            <family val="2"/>
          </rPr>
          <t>Instruções:</t>
        </r>
        <r>
          <rPr>
            <sz val="8"/>
            <color indexed="81"/>
            <rFont val="Tahoma"/>
            <family val="2"/>
          </rPr>
          <t xml:space="preserve">
Este comentário não será impresso.
Deverão ser preenchidos todos os campos em amarelo, colocando "NC" nos itens não cotados. Os valores totais serão preenchidos automaticamente.
</t>
        </r>
      </text>
    </comment>
    <comment ref="I9" authorId="0" shapeId="0" xr:uid="{00000000-0006-0000-0000-000002000000}">
      <text>
        <r>
          <rPr>
            <b/>
            <sz val="8"/>
            <color indexed="81"/>
            <rFont val="Tahoma"/>
            <family val="2"/>
          </rPr>
          <t>Configuração da Página:</t>
        </r>
        <r>
          <rPr>
            <sz val="8"/>
            <color indexed="81"/>
            <rFont val="Tahoma"/>
            <family val="2"/>
          </rPr>
          <t xml:space="preserve">
Esta página está configurada para papel A4. Os cabeçalhos se repetirão automaticamente.</t>
        </r>
      </text>
    </comment>
  </commentList>
</comments>
</file>

<file path=xl/sharedStrings.xml><?xml version="1.0" encoding="utf-8"?>
<sst xmlns="http://schemas.openxmlformats.org/spreadsheetml/2006/main" count="111" uniqueCount="97">
  <si>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</si>
  <si>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</si>
  <si>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</si>
  <si>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</si>
  <si>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</si>
  <si>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</si>
  <si>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</si>
  <si>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</si>
  <si>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</si>
  <si>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</si>
  <si>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</si>
  <si>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</si>
  <si>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</si>
  <si>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</si>
  <si>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</si>
  <si>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</si>
  <si>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</si>
  <si>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</si>
  <si>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</si>
  <si>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Contrato:</t>
  </si>
  <si>
    <t>Telefone:</t>
  </si>
  <si>
    <t>Setores:</t>
  </si>
  <si>
    <t>Dotação:</t>
  </si>
  <si>
    <t>Total Est.:</t>
  </si>
  <si>
    <t>Endereço:</t>
  </si>
  <si>
    <t>Valor Estimado</t>
  </si>
  <si>
    <t>Valor Proposto</t>
  </si>
  <si>
    <t>Valor Global:</t>
  </si>
  <si>
    <t>Proposta válida por 60 (sessenta) dias</t>
  </si>
  <si>
    <t>Subtotal&gt;&gt;</t>
  </si>
  <si>
    <t>1.1</t>
  </si>
  <si>
    <t>2.1</t>
  </si>
  <si>
    <t>2.2</t>
  </si>
  <si>
    <t>VALOR ESTIMADO:</t>
  </si>
  <si>
    <t>1.2</t>
  </si>
  <si>
    <t>Prazo do Contrato:</t>
  </si>
  <si>
    <t xml:space="preserve"> CÓDIGO</t>
  </si>
  <si>
    <t>CHP</t>
  </si>
  <si>
    <t>H</t>
  </si>
  <si>
    <t>Prazo de Vigência da Ata: A contar da sua assinatura para um período de 12 meses.</t>
  </si>
  <si>
    <t>Secretaria Municipal de Obras</t>
  </si>
  <si>
    <t>Representante:</t>
  </si>
  <si>
    <t>CPF:</t>
  </si>
  <si>
    <t>Enquadramento:</t>
  </si>
  <si>
    <t>Homologação: __/__/2022</t>
  </si>
  <si>
    <t>Previsão Publicação: __/__/2022</t>
  </si>
  <si>
    <t>ANEXO I - QUADRO DE PROPOSTAS</t>
  </si>
  <si>
    <t>MENOR PREÇO GLOBAL</t>
  </si>
  <si>
    <t>1.3</t>
  </si>
  <si>
    <t>1.4</t>
  </si>
  <si>
    <t>SCO-RJ EQ19.
05.0250 ©</t>
  </si>
  <si>
    <t>SCO-RJ EQ19.05
.0472 (/)</t>
  </si>
  <si>
    <t>SINAPI
  96463</t>
  </si>
  <si>
    <t>SINAPI
89257</t>
  </si>
  <si>
    <t>DISTRIBUIDOR DE ASFALTO MONTADO SOBRE CAMINHAO COM MOTOR A DIESEL DE 150CV, COM MOTORISTA E OPERADOR E AS SEGUINTES ESPECIFICACOES MINIMAS: ATUACAO SOB PRESSAO, MOTOR A GASOLINA EQUIPADO COM RADIADOR INDUSTRIAL, COM GRADE PROTETORA, GOVERNADOR AUTOMATICO, MOTOR DE ARRANQUE, ALTERNADOR, FILTRO DE AR, BATERIA, CHAVE DE IGNICAO E PARTIDA, MANOMETRO PARA OLEO, TERMOMETRO E AMPERIMETRO DOTADO DE BOMBA PARA SISTEMA DE CIRCULACAO E DISTRIBUICAO COM DESCARGA MAXIMA DE 1.135L/MIN A 550RPM, CAPACIDADE EFETIVA DO TANQUE DE 5000L, BARRA DE DISTRIBUICAO COM REGISTROS EMBUTIDOS, HASTE DE DISTRIBUICAO MANUAL PROVIDA DE REGISTRO PROPRIO E ALIMENTADA POR MANGUEIRA DE ACO, FLEXIVEL, DIAMETRO DE 1", COM 4,5M DE COMPRIMENTO. CUSTO HORARIO PRODUTIVO.(DESONERADO)</t>
  </si>
  <si>
    <t>ROLO COMPACTADOR TANDEM VIBRATORIO E OSCILATORIO AUTO PROPELIDO, COM OPERADOR, MATERIAL DE OPERACAO E MANUTENCAO E COM AS SEGUINTES ESPECIFICACOES MINIMAS: PESO OPERACIONAL DE 10 T, MOTOR DIESEL DE 115 CV, LARGURA DE TRABALHO DE 1.600 MM, TRACAO EM AMBOS OS TAMBORES, FREQUENCIA DE VIBRACAO DE 40 HZ, AMPLITUDE NOMINAL DE VOBRACAO DE 0,35 MM, FREQUENCIA DE OSCILACAO DE 30 HZ E AMPLITUDE TANGENCIAL DE OSCILACAO DE 1,3 MM. CUSTO HORARIO PRODUTIVO.(DESONERADO)</t>
  </si>
  <si>
    <t>ROLO COMPACTADOR DE PNEUS, ASFALTICO, PRESSÃO VARIAVEL, POTENCIA 110 HP, PESO SEM/COM LASTRO 10,8/27 t, LARGURA DE ROLAGEM 2,30 M 0 CHP DIURNO. AF 06/2017</t>
  </si>
  <si>
    <t>VIBRO ACABADORA DE ASFALTO, SOBRE ESTEIRA, LARGURA DE PAVIMENTAÇÃO 2,13 M A 4,55 M, POTÊNCIA 100 HP CAPACIDADE 400 T/H- CHP DIUNO. AF_11/20</t>
  </si>
  <si>
    <t>MOBILIZAÇÃO</t>
  </si>
  <si>
    <t>LOCAÇÃO DE MÁQUINAS E EQUIPAMENTOS</t>
  </si>
  <si>
    <t>2.3</t>
  </si>
  <si>
    <t>2.4</t>
  </si>
  <si>
    <t>02.006.0050-A</t>
  </si>
  <si>
    <t>ALUGUEL DE BANHEIRO QUIMICO,PORTATIL,MEDINDO 2,31M ALTURA X 1,56M LARGURA E 1,16M PROFUNDIDADE,INCLUSIVE INSTALACAO E RE TIRADA DO EQUIPAMENTO,FORNECIMENTO DE QUIMICA DESODORIZANTE, BACTERICIDA E BACTERIOSTATICA,PAPEL HIGIENICO E VEICULO PROP RIO COM</t>
  </si>
  <si>
    <t>UNXMES</t>
  </si>
  <si>
    <t>19.004.0001-C</t>
  </si>
  <si>
    <t>CAMINHAO COM CARROCERIA FIXA,NO TOCO,CAPACICADE DE 3,5T,INCL USIVE MOTORISTA</t>
  </si>
  <si>
    <t>19.004.0044-C</t>
  </si>
  <si>
    <t>VEICULO DE PASSEIO,5 PASSAGEIROS,MOTOR BICOMBUSTIVEL (GASOLI NA E ALCOOL) DE 1.0 LITRO,INCLUSIVE MOTORISTA</t>
  </si>
  <si>
    <t>19.004.0046-C</t>
  </si>
  <si>
    <t>CAMIONETE TIPO PICK-UP,COM CABINE SIMPLES E CACAMBA,TIPO LEV E,MOTOR BICOMBUSTIVEL (GASOLINA E ALCOOL) DE 1,6 LITROS,INCL USIVE MOTORISTA</t>
  </si>
  <si>
    <t>SERVIÇOS PRELIMINARES</t>
  </si>
  <si>
    <t>3.1</t>
  </si>
  <si>
    <t>3.2</t>
  </si>
  <si>
    <t>19.006.0025-C</t>
  </si>
  <si>
    <t>VASSOURA MECANICA,COM ASPIRACAO (SUCCAO) E ESCOVA,CAPACIDADE DE 4M3,MONTADA SOBRE CHASSIS DE CAMINHAO,INCLUSIVE OPERADOR</t>
  </si>
  <si>
    <t>20.004.0135-A</t>
  </si>
  <si>
    <t>LIMPEZA DE PISTA,COM UTILIZACAO DE COMPRESSOR DE AR,PARA EXE CUCAO DE REVESTIMENTO COM CBUQ</t>
  </si>
  <si>
    <t>M2</t>
  </si>
  <si>
    <t>4.1</t>
  </si>
  <si>
    <t>4.2</t>
  </si>
  <si>
    <t>4.3</t>
  </si>
  <si>
    <t>05.105.0126-A</t>
  </si>
  <si>
    <t>MAO-DE-OBRA DE FEITOR (ENCARREGADO DE TURMA),INCLUSIVE ENCAR GOS SOCIAIS</t>
  </si>
  <si>
    <t>MES</t>
  </si>
  <si>
    <t>05.105.0157-A</t>
  </si>
  <si>
    <t>MAO-DE-OBRA DE RASTILHEIRO,INCLUSIVE ENCARGOS SOCIAIS</t>
  </si>
  <si>
    <t>05.105.0114-A</t>
  </si>
  <si>
    <t>MAO-DE-OBRA DE SERVENTE,INCLUSIVE ENCARGOS SOCIAIS</t>
  </si>
  <si>
    <t>PREGÃO ELETRÔNICO Nº 077/2022</t>
  </si>
  <si>
    <t>PROCESSO ADMINISTRATIVO Nº 3576/2022 de 07/11/2022</t>
  </si>
  <si>
    <t>O pagamento do objeto de que trata o PREGÃO ELETRÔNICO 077/2022, e consequente contrato serão efetuados pela Tesouraria da Prefeitura Municipal de Sumidouro.</t>
  </si>
  <si>
    <t>EVENTUAL CONTRATAÇÃO DE EMPRESA PARA FORNECIMENTO DE MÃO DE OBRA E LOCAÇÃO DE MÁQUINAS E EQUIPAMENTOS</t>
  </si>
  <si>
    <t>Todas as despesas relativas ao funcionamento e a manutenção do veículo, como combustíveis e correlatas deverão ser por conta da Contratada.</t>
  </si>
  <si>
    <t xml:space="preserve">Todas as despesas e responsabilidades empregatícias com motoristas e operadores de máquinas serão por conta da Contratada </t>
  </si>
  <si>
    <t>SERVIÇOS COMPLEMENTARES</t>
  </si>
  <si>
    <t>Abertura das Propostas: 29/11/2022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</si>
</sst>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quot;R$ &quot;#,##0.00"/>
    <numFmt numFmtId="168" formatCode="00"/>
    <numFmt numFmtId="169" formatCode="#,##0.00#"/>
    <numFmt numFmtId="170" formatCode="0.00#"/>
  </numFmts>
  <fonts count="20"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8"/>
      <color indexed="81"/>
      <name val="Tahoma"/>
      <family val="2"/>
    </font>
    <font>
      <sz val="8"/>
      <color indexed="81"/>
      <name val="Tahoma"/>
      <family val="2"/>
    </font>
    <font>
      <b/>
      <sz val="6"/>
      <name val="Arial"/>
      <family val="2"/>
    </font>
    <font>
      <sz val="8"/>
      <name val="Arial"/>
      <family val="2"/>
    </font>
    <font>
      <b/>
      <sz val="8"/>
      <name val="Arial"/>
      <family val="2"/>
    </font>
    <font>
      <u/>
      <sz val="10"/>
      <name val="Arial"/>
      <family val="2"/>
    </font>
    <font>
      <b/>
      <sz val="7"/>
      <name val="Arial"/>
      <family val="2"/>
    </font>
    <font>
      <sz val="7"/>
      <name val="Arial"/>
      <family val="2"/>
    </font>
    <font>
      <sz val="8"/>
      <color indexed="8"/>
      <name val="Arial"/>
      <family val="2"/>
    </font>
    <font>
      <sz val="9"/>
      <name val="Arial"/>
      <family val="2"/>
    </font>
    <font>
      <sz val="9"/>
      <color indexed="8"/>
      <name val="Arial"/>
      <family val="2"/>
    </font>
    <font>
      <b/>
      <sz val="8"/>
      <color indexed="8"/>
      <name val="Arial"/>
      <family val="2"/>
    </font>
    <font>
      <b/>
      <sz val="9"/>
      <name val="Arial"/>
      <family val="2"/>
    </font>
    <font>
      <b/>
      <sz val="12"/>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hair">
        <color indexed="23"/>
      </right>
      <top style="thin">
        <color indexed="23"/>
      </top>
      <bottom style="thin">
        <color indexed="23"/>
      </bottom>
      <diagonal/>
    </border>
    <border>
      <left style="hair">
        <color indexed="23"/>
      </left>
      <right style="hair">
        <color indexed="23"/>
      </right>
      <top style="thin">
        <color indexed="23"/>
      </top>
      <bottom style="thin">
        <color indexed="23"/>
      </bottom>
      <diagonal/>
    </border>
    <border>
      <left style="hair">
        <color indexed="23"/>
      </left>
      <right style="thin">
        <color indexed="23"/>
      </right>
      <top style="thin">
        <color indexed="23"/>
      </top>
      <bottom style="thin">
        <color indexed="23"/>
      </bottom>
      <diagonal/>
    </border>
    <border>
      <left style="thin">
        <color indexed="23"/>
      </left>
      <right style="hair">
        <color indexed="23"/>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thin">
        <color indexed="23"/>
      </left>
      <right/>
      <top/>
      <bottom style="hair">
        <color indexed="23"/>
      </bottom>
      <diagonal/>
    </border>
    <border>
      <left/>
      <right/>
      <top/>
      <bottom style="hair">
        <color indexed="23"/>
      </bottom>
      <diagonal/>
    </border>
    <border>
      <left/>
      <right style="hair">
        <color indexed="23"/>
      </right>
      <top style="thin">
        <color indexed="23"/>
      </top>
      <bottom style="thin">
        <color indexed="23"/>
      </bottom>
      <diagonal/>
    </border>
    <border>
      <left/>
      <right style="hair">
        <color indexed="23"/>
      </right>
      <top style="hair">
        <color indexed="23"/>
      </top>
      <bottom style="hair">
        <color indexed="23"/>
      </bottom>
      <diagonal/>
    </border>
    <border>
      <left style="hair">
        <color indexed="23"/>
      </left>
      <right style="hair">
        <color indexed="64"/>
      </right>
      <top style="hair">
        <color indexed="23"/>
      </top>
      <bottom style="hair">
        <color indexed="23"/>
      </bottom>
      <diagonal/>
    </border>
    <border>
      <left/>
      <right style="hair">
        <color indexed="64"/>
      </right>
      <top/>
      <bottom style="hair">
        <color indexed="23"/>
      </bottom>
      <diagonal/>
    </border>
    <border>
      <left style="thin">
        <color indexed="23"/>
      </left>
      <right/>
      <top style="hair">
        <color indexed="23"/>
      </top>
      <bottom style="hair">
        <color indexed="55"/>
      </bottom>
      <diagonal/>
    </border>
    <border>
      <left/>
      <right/>
      <top style="hair">
        <color indexed="23"/>
      </top>
      <bottom style="hair">
        <color indexed="55"/>
      </bottom>
      <diagonal/>
    </border>
    <border>
      <left style="hair">
        <color indexed="55"/>
      </left>
      <right style="hair">
        <color indexed="64"/>
      </right>
      <top style="hair">
        <color indexed="23"/>
      </top>
      <bottom style="hair">
        <color indexed="55"/>
      </bottom>
      <diagonal/>
    </border>
    <border>
      <left style="hair">
        <color indexed="55"/>
      </left>
      <right style="hair">
        <color indexed="55"/>
      </right>
      <top style="hair">
        <color indexed="23"/>
      </top>
      <bottom style="hair">
        <color indexed="55"/>
      </bottom>
      <diagonal/>
    </border>
    <border>
      <left style="thin">
        <color indexed="8"/>
      </left>
      <right style="thin">
        <color indexed="8"/>
      </right>
      <top style="thin">
        <color indexed="8"/>
      </top>
      <bottom style="thin">
        <color indexed="8"/>
      </bottom>
      <diagonal/>
    </border>
    <border>
      <left style="hair">
        <color indexed="23"/>
      </left>
      <right/>
      <top/>
      <bottom style="hair">
        <color indexed="22"/>
      </bottom>
      <diagonal/>
    </border>
    <border>
      <left/>
      <right style="hair">
        <color indexed="64"/>
      </right>
      <top/>
      <bottom style="hair">
        <color indexed="22"/>
      </bottom>
      <diagonal/>
    </border>
    <border>
      <left/>
      <right/>
      <top style="hair">
        <color indexed="23"/>
      </top>
      <bottom style="hair">
        <color indexed="23"/>
      </bottom>
      <diagonal/>
    </border>
    <border>
      <left style="hair">
        <color indexed="23"/>
      </left>
      <right/>
      <top style="hair">
        <color indexed="55"/>
      </top>
      <bottom/>
      <diagonal/>
    </border>
    <border>
      <left/>
      <right style="hair">
        <color indexed="64"/>
      </right>
      <top style="hair">
        <color indexed="55"/>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10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4" fontId="2" fillId="0" borderId="0" xfId="0" applyNumberFormat="1" applyFont="1" applyBorder="1" applyAlignment="1" applyProtection="1">
      <alignment horizontal="center" vertical="center" wrapText="1"/>
      <protection hidden="1"/>
    </xf>
    <xf numFmtId="165" fontId="2" fillId="0" borderId="0" xfId="2" applyFont="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9" fillId="0" borderId="0" xfId="0" applyNumberFormat="1" applyFont="1" applyBorder="1" applyAlignment="1" applyProtection="1">
      <alignment vertical="center" wrapText="1"/>
      <protection hidden="1"/>
    </xf>
    <xf numFmtId="0" fontId="9" fillId="0" borderId="0"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10" fillId="0" borderId="0" xfId="0" applyFont="1" applyBorder="1" applyAlignment="1" applyProtection="1">
      <alignment horizontal="right"/>
      <protection hidden="1"/>
    </xf>
    <xf numFmtId="167" fontId="0" fillId="0" borderId="0" xfId="0" applyNumberFormat="1" applyAlignment="1">
      <alignment horizontal="left"/>
    </xf>
    <xf numFmtId="4" fontId="13" fillId="0" borderId="0" xfId="0" applyNumberFormat="1" applyFont="1" applyBorder="1" applyAlignment="1" applyProtection="1">
      <alignment vertical="center" wrapText="1"/>
      <protection hidden="1"/>
    </xf>
    <xf numFmtId="0" fontId="13"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4"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168" fontId="13" fillId="0" borderId="0" xfId="0" applyNumberFormat="1" applyFont="1" applyBorder="1" applyAlignment="1" applyProtection="1">
      <alignment vertical="center" wrapText="1"/>
      <protection hidden="1"/>
    </xf>
    <xf numFmtId="0" fontId="10" fillId="7" borderId="2" xfId="0" applyFont="1" applyFill="1" applyBorder="1" applyAlignment="1" applyProtection="1">
      <alignment horizontal="center" vertical="center" wrapText="1"/>
      <protection hidden="1"/>
    </xf>
    <xf numFmtId="0" fontId="10" fillId="7" borderId="3" xfId="0" applyFont="1" applyFill="1" applyBorder="1" applyAlignment="1" applyProtection="1">
      <alignment horizontal="center" vertical="center" wrapText="1"/>
      <protection hidden="1"/>
    </xf>
    <xf numFmtId="0" fontId="10" fillId="7" borderId="4"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169" fontId="10" fillId="7" borderId="3" xfId="0" applyNumberFormat="1" applyFont="1" applyFill="1" applyBorder="1" applyAlignment="1" applyProtection="1">
      <alignment horizontal="center" vertical="center" wrapText="1"/>
      <protection hidden="1"/>
    </xf>
    <xf numFmtId="166" fontId="2" fillId="0" borderId="0" xfId="1" applyFont="1" applyBorder="1" applyAlignment="1" applyProtection="1">
      <alignment horizontal="center" vertical="center" wrapText="1"/>
      <protection hidden="1"/>
    </xf>
    <xf numFmtId="168" fontId="15" fillId="0" borderId="5" xfId="0" applyNumberFormat="1" applyFont="1" applyBorder="1" applyAlignment="1">
      <alignment horizontal="center" vertical="center" wrapText="1"/>
    </xf>
    <xf numFmtId="0" fontId="15" fillId="0" borderId="6" xfId="0" applyFont="1" applyBorder="1" applyAlignment="1">
      <alignment vertical="center" wrapText="1"/>
    </xf>
    <xf numFmtId="0" fontId="16" fillId="0" borderId="6" xfId="0" applyFont="1" applyBorder="1" applyAlignment="1">
      <alignment horizontal="center" vertical="center" wrapText="1"/>
    </xf>
    <xf numFmtId="169" fontId="16" fillId="0" borderId="6" xfId="0" applyNumberFormat="1" applyFont="1" applyBorder="1" applyAlignment="1">
      <alignment horizontal="center" vertical="center" wrapText="1"/>
    </xf>
    <xf numFmtId="168" fontId="15" fillId="0" borderId="7" xfId="0" applyNumberFormat="1" applyFont="1" applyBorder="1" applyAlignment="1">
      <alignment horizontal="center" vertical="center" wrapText="1"/>
    </xf>
    <xf numFmtId="0" fontId="15" fillId="0" borderId="8" xfId="0" applyFont="1" applyBorder="1" applyAlignment="1">
      <alignment vertical="center" wrapText="1"/>
    </xf>
    <xf numFmtId="0" fontId="16" fillId="0" borderId="8" xfId="0" applyFont="1" applyBorder="1" applyAlignment="1">
      <alignment horizontal="center" vertical="center" wrapText="1"/>
    </xf>
    <xf numFmtId="0" fontId="0" fillId="3" borderId="8" xfId="0" applyFill="1" applyBorder="1" applyAlignment="1">
      <alignment vertical="center"/>
    </xf>
    <xf numFmtId="0" fontId="10" fillId="7" borderId="9" xfId="0" applyFont="1" applyFill="1" applyBorder="1" applyAlignment="1" applyProtection="1">
      <alignment horizontal="center" vertical="center" wrapText="1"/>
      <protection hidden="1"/>
    </xf>
    <xf numFmtId="168" fontId="15" fillId="0" borderId="10" xfId="0" applyNumberFormat="1" applyFont="1" applyBorder="1" applyAlignment="1">
      <alignment horizontal="center" vertical="center" wrapText="1"/>
    </xf>
    <xf numFmtId="168" fontId="10" fillId="3" borderId="8" xfId="0" applyNumberFormat="1" applyFont="1" applyFill="1" applyBorder="1" applyAlignment="1">
      <alignment vertical="center"/>
    </xf>
    <xf numFmtId="168" fontId="15" fillId="0" borderId="8" xfId="0" applyNumberFormat="1" applyFont="1" applyBorder="1" applyAlignment="1">
      <alignment horizontal="center" vertical="center" wrapText="1"/>
    </xf>
    <xf numFmtId="168" fontId="10" fillId="3" borderId="7" xfId="0" applyNumberFormat="1" applyFont="1" applyFill="1" applyBorder="1" applyAlignment="1">
      <alignment horizontal="center" vertical="center"/>
    </xf>
    <xf numFmtId="168" fontId="10" fillId="3" borderId="8" xfId="0" applyNumberFormat="1" applyFont="1" applyFill="1" applyBorder="1" applyAlignment="1">
      <alignment horizontal="center" vertical="center"/>
    </xf>
    <xf numFmtId="4" fontId="10" fillId="0" borderId="11" xfId="2" applyNumberFormat="1" applyFont="1" applyFill="1" applyBorder="1" applyAlignment="1" applyProtection="1">
      <alignment horizontal="center" vertical="center" wrapText="1"/>
      <protection hidden="1"/>
    </xf>
    <xf numFmtId="4" fontId="0" fillId="3" borderId="12" xfId="0" applyNumberFormat="1" applyFill="1" applyBorder="1" applyAlignment="1">
      <alignment vertical="center"/>
    </xf>
    <xf numFmtId="167" fontId="18" fillId="0" borderId="0" xfId="1" applyNumberFormat="1" applyFont="1" applyBorder="1" applyAlignment="1" applyProtection="1">
      <alignment horizontal="left" vertical="center"/>
      <protection hidden="1"/>
    </xf>
    <xf numFmtId="168" fontId="15" fillId="0" borderId="13" xfId="0" applyNumberFormat="1" applyFont="1" applyBorder="1" applyAlignment="1">
      <alignment horizontal="center" vertical="center" wrapText="1"/>
    </xf>
    <xf numFmtId="168" fontId="15" fillId="0" borderId="14" xfId="0" applyNumberFormat="1" applyFont="1" applyBorder="1" applyAlignment="1">
      <alignment horizontal="center" vertical="center" wrapText="1"/>
    </xf>
    <xf numFmtId="0" fontId="15" fillId="0" borderId="14" xfId="0" applyFont="1" applyBorder="1" applyAlignment="1">
      <alignment vertical="center" wrapText="1"/>
    </xf>
    <xf numFmtId="0" fontId="16" fillId="0" borderId="14" xfId="0" applyFont="1" applyBorder="1" applyAlignment="1">
      <alignment horizontal="center" vertical="center" wrapText="1"/>
    </xf>
    <xf numFmtId="4" fontId="3" fillId="3" borderId="15" xfId="2" applyNumberFormat="1" applyFont="1" applyFill="1" applyBorder="1" applyAlignment="1" applyProtection="1">
      <alignment horizontal="center" vertical="center" wrapText="1"/>
      <protection hidden="1"/>
    </xf>
    <xf numFmtId="168" fontId="3" fillId="3" borderId="8" xfId="0" applyNumberFormat="1" applyFont="1" applyFill="1" applyBorder="1" applyAlignment="1">
      <alignment horizontal="center" vertical="center"/>
    </xf>
    <xf numFmtId="4" fontId="10" fillId="3" borderId="12" xfId="0" applyNumberFormat="1" applyFont="1" applyFill="1" applyBorder="1" applyAlignment="1">
      <alignment vertical="center"/>
    </xf>
    <xf numFmtId="2" fontId="16" fillId="0" borderId="6" xfId="0" applyNumberFormat="1" applyFont="1" applyBorder="1" applyAlignment="1">
      <alignment horizontal="center" vertical="center" wrapText="1"/>
    </xf>
    <xf numFmtId="2" fontId="16" fillId="0" borderId="14" xfId="0" applyNumberFormat="1" applyFont="1" applyBorder="1" applyAlignment="1">
      <alignment horizontal="center" vertical="center" wrapText="1"/>
    </xf>
    <xf numFmtId="2" fontId="0" fillId="3" borderId="8" xfId="0" applyNumberFormat="1" applyFill="1" applyBorder="1" applyAlignment="1">
      <alignment vertical="center"/>
    </xf>
    <xf numFmtId="2" fontId="10" fillId="3" borderId="8" xfId="0" applyNumberFormat="1" applyFont="1" applyFill="1" applyBorder="1" applyAlignment="1">
      <alignment vertical="center"/>
    </xf>
    <xf numFmtId="2" fontId="16" fillId="0" borderId="8" xfId="0" applyNumberFormat="1" applyFont="1" applyBorder="1" applyAlignment="1">
      <alignment horizontal="center" vertical="center" wrapText="1"/>
    </xf>
    <xf numFmtId="4" fontId="5" fillId="0" borderId="0" xfId="0" applyNumberFormat="1" applyFont="1" applyBorder="1" applyAlignment="1" applyProtection="1">
      <alignment vertical="center"/>
      <protection hidden="1"/>
    </xf>
    <xf numFmtId="4" fontId="10" fillId="7" borderId="3" xfId="0" applyNumberFormat="1" applyFont="1" applyFill="1" applyBorder="1" applyAlignment="1" applyProtection="1">
      <alignment horizontal="center" vertical="center" wrapText="1"/>
      <protection hidden="1"/>
    </xf>
    <xf numFmtId="4" fontId="10" fillId="3" borderId="8" xfId="0" applyNumberFormat="1" applyFont="1" applyFill="1" applyBorder="1" applyAlignment="1">
      <alignment vertical="center"/>
    </xf>
    <xf numFmtId="4" fontId="17" fillId="0" borderId="16" xfId="0" applyNumberFormat="1" applyFont="1" applyBorder="1" applyAlignment="1">
      <alignment horizontal="center" vertical="center" wrapText="1"/>
    </xf>
    <xf numFmtId="4" fontId="0" fillId="3" borderId="8" xfId="0" applyNumberFormat="1" applyFill="1" applyBorder="1" applyAlignment="1">
      <alignment vertical="center"/>
    </xf>
    <xf numFmtId="0" fontId="0" fillId="0" borderId="0" xfId="0" applyAlignment="1">
      <alignment vertical="center" wrapText="1"/>
    </xf>
    <xf numFmtId="0" fontId="15" fillId="8" borderId="17" xfId="0" applyFont="1" applyFill="1" applyBorder="1"/>
    <xf numFmtId="169" fontId="14" fillId="0" borderId="6" xfId="0" applyNumberFormat="1" applyFont="1" applyBorder="1" applyAlignment="1" applyProtection="1">
      <alignment horizontal="center" vertical="center" wrapText="1"/>
      <protection locked="0"/>
    </xf>
    <xf numFmtId="169" fontId="17" fillId="0" borderId="14" xfId="0" applyNumberFormat="1" applyFont="1" applyBorder="1" applyAlignment="1" applyProtection="1">
      <alignment horizontal="center" vertical="center" wrapText="1"/>
      <protection locked="0"/>
    </xf>
    <xf numFmtId="0" fontId="0" fillId="3" borderId="8" xfId="0" applyFill="1" applyBorder="1" applyAlignment="1" applyProtection="1">
      <alignment vertical="center"/>
      <protection locked="0"/>
    </xf>
    <xf numFmtId="0" fontId="1" fillId="0" borderId="0" xfId="0" applyFont="1" applyFill="1"/>
    <xf numFmtId="0" fontId="1" fillId="0" borderId="0" xfId="0" applyFont="1"/>
    <xf numFmtId="0" fontId="1" fillId="0" borderId="0" xfId="0" applyFont="1" applyAlignment="1">
      <alignment wrapText="1"/>
    </xf>
    <xf numFmtId="168" fontId="10" fillId="3" borderId="8" xfId="0" applyNumberFormat="1" applyFont="1" applyFill="1" applyBorder="1" applyAlignment="1" applyProtection="1">
      <alignment vertical="center"/>
      <protection locked="0"/>
    </xf>
    <xf numFmtId="164" fontId="19" fillId="3" borderId="18" xfId="2" applyNumberFormat="1" applyFont="1" applyFill="1" applyBorder="1" applyAlignment="1" applyProtection="1">
      <alignment horizontal="left" vertical="center" wrapText="1"/>
      <protection hidden="1"/>
    </xf>
    <xf numFmtId="164" fontId="19" fillId="3" borderId="19" xfId="2" applyNumberFormat="1" applyFont="1" applyFill="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0" xfId="0" applyFont="1" applyBorder="1" applyAlignment="1" applyProtection="1">
      <alignment vertical="center"/>
      <protection hidden="1"/>
    </xf>
    <xf numFmtId="3" fontId="10" fillId="0" borderId="8" xfId="0" applyNumberFormat="1" applyFont="1" applyBorder="1" applyAlignment="1" applyProtection="1">
      <alignment horizontal="left"/>
      <protection locked="0"/>
    </xf>
    <xf numFmtId="0" fontId="10" fillId="0" borderId="8" xfId="0" applyFont="1" applyBorder="1" applyAlignment="1" applyProtection="1">
      <alignment horizontal="left"/>
      <protection locked="0"/>
    </xf>
    <xf numFmtId="3" fontId="10" fillId="0" borderId="20" xfId="0" applyNumberFormat="1" applyFont="1" applyBorder="1" applyAlignment="1" applyProtection="1">
      <alignment horizontal="left"/>
      <protection locked="0"/>
    </xf>
    <xf numFmtId="169" fontId="12" fillId="3" borderId="21" xfId="0" applyNumberFormat="1" applyFont="1" applyFill="1" applyBorder="1" applyAlignment="1" applyProtection="1">
      <alignment horizontal="left" vertical="center" wrapText="1"/>
      <protection hidden="1"/>
    </xf>
    <xf numFmtId="169" fontId="12" fillId="3" borderId="22" xfId="0" applyNumberFormat="1" applyFont="1" applyFill="1" applyBorder="1" applyAlignment="1" applyProtection="1">
      <alignment horizontal="left" vertical="center" wrapText="1"/>
      <protection hidden="1"/>
    </xf>
    <xf numFmtId="0" fontId="10" fillId="0" borderId="0" xfId="0"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cellXfs>
  <cellStyles count="3">
    <cellStyle name="Moeda" xfId="1" builtinId="4"/>
    <cellStyle name="Normal" xfId="0" builtinId="0"/>
    <cellStyle name="Vírgula" xfId="2" builtinId="3"/>
  </cellStyles>
  <dxfs count="11">
    <dxf>
      <fill>
        <patternFill>
          <bgColor indexed="43"/>
        </patternFill>
      </fill>
    </dxf>
    <dxf>
      <font>
        <b val="0"/>
        <i val="0"/>
        <strike val="0"/>
        <condense val="0"/>
        <extend val="0"/>
        <u val="none"/>
      </font>
      <fill>
        <patternFill>
          <bgColor indexed="43"/>
        </patternFill>
      </fill>
    </dxf>
    <dxf>
      <fill>
        <patternFill>
          <bgColor indexed="43"/>
        </patternFill>
      </fill>
    </dxf>
    <dxf>
      <fill>
        <patternFill>
          <bgColor indexed="52"/>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3</xdr:col>
      <xdr:colOff>438150</xdr:colOff>
      <xdr:row>0</xdr:row>
      <xdr:rowOff>695325</xdr:rowOff>
    </xdr:to>
    <xdr:sp macro="" textlink="">
      <xdr:nvSpPr>
        <xdr:cNvPr id="1025" name="Text Box 1">
          <a:extLst>
            <a:ext uri="{FF2B5EF4-FFF2-40B4-BE49-F238E27FC236}">
              <a16:creationId xmlns:a16="http://schemas.microsoft.com/office/drawing/2014/main" id="{CF1124EE-EB8B-10CA-C199-CBF67F12FBA4}"/>
            </a:ext>
          </a:extLst>
        </xdr:cNvPr>
        <xdr:cNvSpPr txBox="1">
          <a:spLocks noChangeArrowheads="1"/>
        </xdr:cNvSpPr>
      </xdr:nvSpPr>
      <xdr:spPr bwMode="auto">
        <a:xfrm>
          <a:off x="90487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257175</xdr:colOff>
      <xdr:row>0</xdr:row>
      <xdr:rowOff>676275</xdr:rowOff>
    </xdr:to>
    <xdr:pic>
      <xdr:nvPicPr>
        <xdr:cNvPr id="1094" name="Picture 2" descr="brasãoGIF_300dpi">
          <a:extLst>
            <a:ext uri="{FF2B5EF4-FFF2-40B4-BE49-F238E27FC236}">
              <a16:creationId xmlns:a16="http://schemas.microsoft.com/office/drawing/2014/main" id="{8A3718A5-F8E0-9537-2431-DB363C009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361950</xdr:colOff>
      <xdr:row>0</xdr:row>
      <xdr:rowOff>323850</xdr:rowOff>
    </xdr:from>
    <xdr:to>
      <xdr:col>7</xdr:col>
      <xdr:colOff>809625</xdr:colOff>
      <xdr:row>3</xdr:row>
      <xdr:rowOff>114300</xdr:rowOff>
    </xdr:to>
    <xdr:grpSp>
      <xdr:nvGrpSpPr>
        <xdr:cNvPr id="1095" name="Group 41">
          <a:extLst>
            <a:ext uri="{FF2B5EF4-FFF2-40B4-BE49-F238E27FC236}">
              <a16:creationId xmlns:a16="http://schemas.microsoft.com/office/drawing/2014/main" id="{0281665D-56F6-0A02-8BBE-26EC10AA3FA3}"/>
            </a:ext>
          </a:extLst>
        </xdr:cNvPr>
        <xdr:cNvGrpSpPr>
          <a:grpSpLocks/>
        </xdr:cNvGrpSpPr>
      </xdr:nvGrpSpPr>
      <xdr:grpSpPr bwMode="auto">
        <a:xfrm>
          <a:off x="6372225" y="323850"/>
          <a:ext cx="1885950" cy="857250"/>
          <a:chOff x="520" y="6"/>
          <a:chExt cx="188" cy="90"/>
        </a:xfrm>
      </xdr:grpSpPr>
      <xdr:sp macro="" textlink="">
        <xdr:nvSpPr>
          <xdr:cNvPr id="1066" name="Caixa de texto 2">
            <a:extLst>
              <a:ext uri="{FF2B5EF4-FFF2-40B4-BE49-F238E27FC236}">
                <a16:creationId xmlns:a16="http://schemas.microsoft.com/office/drawing/2014/main" id="{FC6E00B6-8E99-94DF-A7A5-C39D660CD80B}"/>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67" name="Caixa de texto 3">
            <a:extLst>
              <a:ext uri="{FF2B5EF4-FFF2-40B4-BE49-F238E27FC236}">
                <a16:creationId xmlns:a16="http://schemas.microsoft.com/office/drawing/2014/main" id="{0DC52239-249A-3280-E557-B93F9C188757}"/>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3576/22</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L51"/>
  <sheetViews>
    <sheetView tabSelected="1" zoomScaleNormal="100" workbookViewId="0">
      <selection activeCell="F14" sqref="F14"/>
    </sheetView>
  </sheetViews>
  <sheetFormatPr defaultRowHeight="12.75" x14ac:dyDescent="0.2"/>
  <cols>
    <col min="1" max="1" width="6.5703125" style="1" customWidth="1"/>
    <col min="2" max="2" width="12.5703125" style="1" customWidth="1"/>
    <col min="3" max="3" width="52.42578125" style="2" customWidth="1"/>
    <col min="4" max="4" width="9.7109375" style="1" customWidth="1"/>
    <col min="5" max="5" width="8.85546875" style="30" customWidth="1"/>
    <col min="6" max="6" width="10.140625" style="3" customWidth="1"/>
    <col min="7" max="7" width="11.42578125" style="17" customWidth="1"/>
    <col min="8" max="8" width="13.28515625" style="15" customWidth="1"/>
    <col min="9" max="9" width="8.85546875" style="2" hidden="1" customWidth="1"/>
    <col min="10" max="10" width="11.5703125" style="2" customWidth="1"/>
    <col min="11" max="16" width="9.140625" style="2"/>
    <col min="17" max="17" width="10" style="2" bestFit="1" customWidth="1"/>
    <col min="18" max="16384" width="9.140625" style="2"/>
  </cols>
  <sheetData>
    <row r="1" spans="1:12" ht="58.5" customHeight="1" x14ac:dyDescent="0.2">
      <c r="I1" s="4"/>
    </row>
    <row r="2" spans="1:12" x14ac:dyDescent="0.2">
      <c r="A2" s="94" t="s">
        <v>46</v>
      </c>
      <c r="B2" s="94"/>
      <c r="C2" s="94"/>
      <c r="D2" s="94"/>
      <c r="E2" s="94"/>
      <c r="F2" s="94"/>
      <c r="G2" s="94"/>
      <c r="H2" s="94"/>
    </row>
    <row r="3" spans="1:12" x14ac:dyDescent="0.2">
      <c r="A3" s="94" t="str">
        <f>UPPER(Dados!B1&amp;"  -  "&amp;Dados!B4)</f>
        <v>PREGÃO ELETRÔNICO Nº 077/2022  -  ABERTURA DAS PROPOSTAS: 29/11/2022 ÀS 10:00HS</v>
      </c>
      <c r="B3" s="94"/>
      <c r="C3" s="94"/>
      <c r="D3" s="94"/>
      <c r="E3" s="94"/>
      <c r="F3" s="94"/>
      <c r="G3" s="94"/>
      <c r="H3" s="94"/>
    </row>
    <row r="4" spans="1:12" x14ac:dyDescent="0.2">
      <c r="A4" s="100" t="str">
        <f>Dados!B3</f>
        <v>EVENTUAL CONTRATAÇÃO DE EMPRESA PARA FORNECIMENTO DE MÃO DE OBRA E LOCAÇÃO DE MÁQUINAS E EQUIPAMENTOS</v>
      </c>
      <c r="B4" s="100"/>
      <c r="C4" s="100"/>
      <c r="D4" s="100"/>
      <c r="E4" s="100"/>
      <c r="F4" s="100"/>
      <c r="G4" s="100"/>
      <c r="H4" s="100"/>
    </row>
    <row r="5" spans="1:12" x14ac:dyDescent="0.2">
      <c r="A5" s="94" t="str">
        <f>Dados!B2</f>
        <v>PROCESSO ADMINISTRATIVO Nº 3576/2022 de 07/11/2022</v>
      </c>
      <c r="B5" s="94"/>
      <c r="C5" s="94"/>
      <c r="D5" s="94"/>
      <c r="E5" s="94"/>
      <c r="F5" s="94"/>
      <c r="G5" s="94"/>
      <c r="H5" s="94"/>
    </row>
    <row r="6" spans="1:12" x14ac:dyDescent="0.2">
      <c r="A6" s="94" t="str">
        <f>Dados!B7</f>
        <v>MENOR PREÇO GLOBAL</v>
      </c>
      <c r="B6" s="94"/>
      <c r="C6" s="94"/>
      <c r="D6" s="94"/>
      <c r="E6" s="94"/>
      <c r="F6" s="94"/>
      <c r="G6" s="94"/>
      <c r="H6" s="94"/>
    </row>
    <row r="7" spans="1:12" ht="13.5" customHeight="1" x14ac:dyDescent="0.2">
      <c r="A7" s="101" t="s">
        <v>33</v>
      </c>
      <c r="B7" s="101"/>
      <c r="C7" s="64">
        <f>Dados!B8</f>
        <v>2490745.41</v>
      </c>
      <c r="D7" s="8"/>
      <c r="E7" s="31"/>
      <c r="F7" s="77"/>
      <c r="G7" s="18"/>
      <c r="H7" s="14"/>
    </row>
    <row r="8" spans="1:12" s="10" customFormat="1" ht="12" customHeight="1" x14ac:dyDescent="0.2">
      <c r="A8" s="19" t="s">
        <v>0</v>
      </c>
      <c r="B8" s="95"/>
      <c r="C8" s="95"/>
      <c r="D8" s="95"/>
      <c r="E8" s="95"/>
      <c r="F8" s="95"/>
      <c r="G8" s="95"/>
      <c r="H8" s="95"/>
    </row>
    <row r="9" spans="1:12" s="10" customFormat="1" ht="12" customHeight="1" x14ac:dyDescent="0.2">
      <c r="A9" s="19" t="s">
        <v>1</v>
      </c>
      <c r="B9" s="97"/>
      <c r="C9" s="97"/>
      <c r="D9" s="97"/>
      <c r="E9" s="97"/>
      <c r="F9" s="97"/>
      <c r="G9" s="97"/>
      <c r="H9" s="97"/>
    </row>
    <row r="10" spans="1:12" s="10" customFormat="1" ht="12" customHeight="1" x14ac:dyDescent="0.2">
      <c r="A10" s="19" t="s">
        <v>2</v>
      </c>
      <c r="B10" s="95"/>
      <c r="C10" s="96"/>
      <c r="D10" s="32" t="s">
        <v>8</v>
      </c>
      <c r="E10" s="95"/>
      <c r="F10" s="96"/>
      <c r="G10" s="96"/>
      <c r="H10" s="96"/>
    </row>
    <row r="11" spans="1:12" ht="4.5" customHeight="1" x14ac:dyDescent="0.2">
      <c r="A11" s="5"/>
      <c r="B11" s="5"/>
      <c r="C11" s="36"/>
      <c r="D11" s="36"/>
      <c r="E11" s="37"/>
      <c r="F11" s="38"/>
      <c r="G11" s="39"/>
      <c r="H11" s="40"/>
    </row>
    <row r="12" spans="1:12" s="10" customFormat="1" ht="22.5" x14ac:dyDescent="0.2">
      <c r="A12" s="42" t="s">
        <v>3</v>
      </c>
      <c r="B12" s="56" t="s">
        <v>36</v>
      </c>
      <c r="C12" s="43" t="s">
        <v>4</v>
      </c>
      <c r="D12" s="43" t="s">
        <v>5</v>
      </c>
      <c r="E12" s="43" t="s">
        <v>6</v>
      </c>
      <c r="F12" s="78" t="s">
        <v>25</v>
      </c>
      <c r="G12" s="46" t="s">
        <v>26</v>
      </c>
      <c r="H12" s="44" t="s">
        <v>7</v>
      </c>
    </row>
    <row r="13" spans="1:12" s="10" customFormat="1" ht="11.25" customHeight="1" x14ac:dyDescent="0.2">
      <c r="A13" s="60">
        <v>1</v>
      </c>
      <c r="B13" s="61"/>
      <c r="C13" s="70" t="s">
        <v>59</v>
      </c>
      <c r="D13" s="58"/>
      <c r="E13" s="75"/>
      <c r="F13" s="79"/>
      <c r="G13" s="58"/>
      <c r="H13" s="71"/>
    </row>
    <row r="14" spans="1:12" s="10" customFormat="1" ht="204" x14ac:dyDescent="0.2">
      <c r="A14" s="48" t="s">
        <v>30</v>
      </c>
      <c r="B14" s="57" t="s">
        <v>50</v>
      </c>
      <c r="C14" s="49" t="s">
        <v>54</v>
      </c>
      <c r="D14" s="50" t="s">
        <v>38</v>
      </c>
      <c r="E14" s="72">
        <v>1200</v>
      </c>
      <c r="F14" s="51">
        <v>308.64999999999998</v>
      </c>
      <c r="G14" s="84"/>
      <c r="H14" s="62" t="str">
        <f>IF(G14="","",IF(ISTEXT(G14),"NC",G14*E14))</f>
        <v/>
      </c>
      <c r="I14" s="9">
        <f>F14*E14</f>
        <v>370380</v>
      </c>
      <c r="L14" s="9"/>
    </row>
    <row r="15" spans="1:12" s="10" customFormat="1" ht="120" x14ac:dyDescent="0.2">
      <c r="A15" s="48" t="s">
        <v>34</v>
      </c>
      <c r="B15" s="57" t="s">
        <v>51</v>
      </c>
      <c r="C15" s="49" t="s">
        <v>55</v>
      </c>
      <c r="D15" s="50" t="s">
        <v>38</v>
      </c>
      <c r="E15" s="72">
        <v>1200</v>
      </c>
      <c r="F15" s="51">
        <v>124.86</v>
      </c>
      <c r="G15" s="84"/>
      <c r="H15" s="62" t="str">
        <f t="shared" ref="H15:H17" si="0">IF(G15="","",IF(ISTEXT(G15),"NC",G15*E15))</f>
        <v/>
      </c>
      <c r="I15" s="9">
        <f t="shared" ref="I15:I17" si="1">F15*E15</f>
        <v>149832</v>
      </c>
      <c r="L15" s="9"/>
    </row>
    <row r="16" spans="1:12" s="10" customFormat="1" ht="48" x14ac:dyDescent="0.2">
      <c r="A16" s="48" t="s">
        <v>48</v>
      </c>
      <c r="B16" s="57" t="s">
        <v>52</v>
      </c>
      <c r="C16" s="49" t="s">
        <v>56</v>
      </c>
      <c r="D16" s="50" t="s">
        <v>37</v>
      </c>
      <c r="E16" s="72">
        <v>1200</v>
      </c>
      <c r="F16" s="51">
        <v>233.61</v>
      </c>
      <c r="G16" s="84"/>
      <c r="H16" s="62" t="str">
        <f t="shared" si="0"/>
        <v/>
      </c>
      <c r="I16" s="9">
        <f t="shared" si="1"/>
        <v>280332</v>
      </c>
      <c r="L16" s="9"/>
    </row>
    <row r="17" spans="1:12" s="10" customFormat="1" ht="36" x14ac:dyDescent="0.2">
      <c r="A17" s="48" t="s">
        <v>49</v>
      </c>
      <c r="B17" s="57" t="s">
        <v>53</v>
      </c>
      <c r="C17" s="49" t="s">
        <v>57</v>
      </c>
      <c r="D17" s="50" t="s">
        <v>37</v>
      </c>
      <c r="E17" s="72">
        <v>1200</v>
      </c>
      <c r="F17" s="51">
        <v>349.97</v>
      </c>
      <c r="G17" s="84"/>
      <c r="H17" s="62" t="str">
        <f t="shared" si="0"/>
        <v/>
      </c>
      <c r="I17" s="9">
        <f t="shared" si="1"/>
        <v>419964.00000000006</v>
      </c>
      <c r="L17" s="9"/>
    </row>
    <row r="18" spans="1:12" s="10" customFormat="1" ht="12.75" customHeight="1" x14ac:dyDescent="0.2">
      <c r="A18" s="52"/>
      <c r="B18" s="59"/>
      <c r="C18" s="53"/>
      <c r="D18" s="54"/>
      <c r="E18" s="76"/>
      <c r="F18" s="80" t="s">
        <v>29</v>
      </c>
      <c r="G18" s="85"/>
      <c r="H18" s="69">
        <f>SUM(H14:H17)</f>
        <v>0</v>
      </c>
      <c r="I18" s="9"/>
      <c r="L18" s="9"/>
    </row>
    <row r="19" spans="1:12" s="10" customFormat="1" x14ac:dyDescent="0.2">
      <c r="A19" s="60">
        <v>2</v>
      </c>
      <c r="B19" s="61"/>
      <c r="C19" s="70" t="s">
        <v>58</v>
      </c>
      <c r="D19" s="55"/>
      <c r="E19" s="74"/>
      <c r="F19" s="81"/>
      <c r="G19" s="86"/>
      <c r="H19" s="63"/>
      <c r="I19" s="9">
        <f>F19*E19</f>
        <v>0</v>
      </c>
      <c r="L19" s="9"/>
    </row>
    <row r="20" spans="1:12" s="10" customFormat="1" ht="72" x14ac:dyDescent="0.2">
      <c r="A20" s="48" t="s">
        <v>31</v>
      </c>
      <c r="B20" s="57" t="s">
        <v>62</v>
      </c>
      <c r="C20" s="49" t="s">
        <v>63</v>
      </c>
      <c r="D20" s="50" t="s">
        <v>64</v>
      </c>
      <c r="E20" s="72">
        <v>9</v>
      </c>
      <c r="F20" s="51">
        <v>1217.45</v>
      </c>
      <c r="G20" s="84"/>
      <c r="H20" s="62" t="str">
        <f>IF(G20="","",IF(ISTEXT(G20),"NC",G20*E20))</f>
        <v/>
      </c>
      <c r="I20" s="9">
        <f>F20*E20</f>
        <v>10957.050000000001</v>
      </c>
      <c r="L20" s="9"/>
    </row>
    <row r="21" spans="1:12" s="10" customFormat="1" ht="24" x14ac:dyDescent="0.2">
      <c r="A21" s="48" t="s">
        <v>32</v>
      </c>
      <c r="B21" s="57" t="s">
        <v>65</v>
      </c>
      <c r="C21" s="49" t="s">
        <v>66</v>
      </c>
      <c r="D21" s="50" t="s">
        <v>38</v>
      </c>
      <c r="E21" s="72">
        <v>1584</v>
      </c>
      <c r="F21" s="51">
        <v>193.96</v>
      </c>
      <c r="G21" s="84"/>
      <c r="H21" s="62" t="str">
        <f t="shared" ref="H21:H23" si="2">IF(G21="","",IF(ISTEXT(G21),"NC",G21*E21))</f>
        <v/>
      </c>
      <c r="I21" s="9">
        <f t="shared" ref="I21:I23" si="3">F21*E21</f>
        <v>307232.64000000001</v>
      </c>
      <c r="L21" s="9"/>
    </row>
    <row r="22" spans="1:12" s="10" customFormat="1" ht="36" x14ac:dyDescent="0.2">
      <c r="A22" s="48" t="s">
        <v>60</v>
      </c>
      <c r="B22" s="57" t="s">
        <v>67</v>
      </c>
      <c r="C22" s="49" t="s">
        <v>68</v>
      </c>
      <c r="D22" s="50" t="s">
        <v>38</v>
      </c>
      <c r="E22" s="72">
        <v>1584</v>
      </c>
      <c r="F22" s="51">
        <v>98.34</v>
      </c>
      <c r="G22" s="84"/>
      <c r="H22" s="62" t="str">
        <f t="shared" si="2"/>
        <v/>
      </c>
      <c r="I22" s="9">
        <f t="shared" si="3"/>
        <v>155770.56</v>
      </c>
      <c r="L22" s="9"/>
    </row>
    <row r="23" spans="1:12" s="10" customFormat="1" ht="36" x14ac:dyDescent="0.2">
      <c r="A23" s="48" t="s">
        <v>61</v>
      </c>
      <c r="B23" s="57" t="s">
        <v>69</v>
      </c>
      <c r="C23" s="49" t="s">
        <v>70</v>
      </c>
      <c r="D23" s="50" t="s">
        <v>38</v>
      </c>
      <c r="E23" s="72">
        <v>1584</v>
      </c>
      <c r="F23" s="51">
        <v>126.3</v>
      </c>
      <c r="G23" s="84"/>
      <c r="H23" s="62" t="str">
        <f t="shared" si="2"/>
        <v/>
      </c>
      <c r="I23" s="9">
        <f t="shared" si="3"/>
        <v>200059.19999999998</v>
      </c>
      <c r="L23" s="9"/>
    </row>
    <row r="24" spans="1:12" s="10" customFormat="1" x14ac:dyDescent="0.2">
      <c r="A24" s="65"/>
      <c r="B24" s="66"/>
      <c r="C24" s="67"/>
      <c r="D24" s="68"/>
      <c r="E24" s="73"/>
      <c r="F24" s="80" t="s">
        <v>29</v>
      </c>
      <c r="G24" s="85"/>
      <c r="H24" s="69">
        <f>SUM(H20:H23)</f>
        <v>0</v>
      </c>
      <c r="I24" s="9"/>
      <c r="L24" s="9"/>
    </row>
    <row r="25" spans="1:12" s="10" customFormat="1" ht="11.25" customHeight="1" x14ac:dyDescent="0.2">
      <c r="A25" s="60">
        <v>3</v>
      </c>
      <c r="B25" s="61"/>
      <c r="C25" s="70" t="s">
        <v>71</v>
      </c>
      <c r="D25" s="58"/>
      <c r="E25" s="75"/>
      <c r="F25" s="79"/>
      <c r="G25" s="90"/>
      <c r="H25" s="71"/>
    </row>
    <row r="26" spans="1:12" s="10" customFormat="1" ht="36" x14ac:dyDescent="0.2">
      <c r="A26" s="48" t="s">
        <v>72</v>
      </c>
      <c r="B26" s="57" t="s">
        <v>74</v>
      </c>
      <c r="C26" s="49" t="s">
        <v>75</v>
      </c>
      <c r="D26" s="50" t="s">
        <v>38</v>
      </c>
      <c r="E26" s="72">
        <v>264</v>
      </c>
      <c r="F26" s="51">
        <v>289.92</v>
      </c>
      <c r="G26" s="84"/>
      <c r="H26" s="62" t="str">
        <f>IF(G26="","",IF(ISTEXT(G26),"NC",G26*E26))</f>
        <v/>
      </c>
      <c r="I26" s="9">
        <f>F26*E26</f>
        <v>76538.880000000005</v>
      </c>
      <c r="L26" s="9"/>
    </row>
    <row r="27" spans="1:12" s="10" customFormat="1" ht="24" x14ac:dyDescent="0.2">
      <c r="A27" s="48" t="s">
        <v>73</v>
      </c>
      <c r="B27" s="57" t="s">
        <v>76</v>
      </c>
      <c r="C27" s="49" t="s">
        <v>77</v>
      </c>
      <c r="D27" s="50" t="s">
        <v>78</v>
      </c>
      <c r="E27" s="72">
        <v>84000</v>
      </c>
      <c r="F27" s="51">
        <v>0.54</v>
      </c>
      <c r="G27" s="84"/>
      <c r="H27" s="62" t="str">
        <f t="shared" ref="H27" si="4">IF(G27="","",IF(ISTEXT(G27),"NC",G27*E27))</f>
        <v/>
      </c>
      <c r="I27" s="9">
        <f t="shared" ref="I27" si="5">F27*E27</f>
        <v>45360</v>
      </c>
      <c r="L27" s="9"/>
    </row>
    <row r="28" spans="1:12" s="10" customFormat="1" ht="12.75" customHeight="1" x14ac:dyDescent="0.2">
      <c r="A28" s="52"/>
      <c r="B28" s="59"/>
      <c r="C28" s="53"/>
      <c r="D28" s="54"/>
      <c r="E28" s="76"/>
      <c r="F28" s="80" t="s">
        <v>29</v>
      </c>
      <c r="G28" s="85"/>
      <c r="H28" s="69">
        <f>SUM(H26:H27)</f>
        <v>0</v>
      </c>
      <c r="I28" s="9"/>
      <c r="L28" s="9"/>
    </row>
    <row r="29" spans="1:12" s="10" customFormat="1" x14ac:dyDescent="0.2">
      <c r="A29" s="60">
        <v>4</v>
      </c>
      <c r="B29" s="61"/>
      <c r="C29" s="70" t="s">
        <v>95</v>
      </c>
      <c r="D29" s="55"/>
      <c r="E29" s="74"/>
      <c r="F29" s="81"/>
      <c r="G29" s="86"/>
      <c r="H29" s="63"/>
      <c r="I29" s="9">
        <f>F29*E29</f>
        <v>0</v>
      </c>
      <c r="L29" s="9"/>
    </row>
    <row r="30" spans="1:12" s="10" customFormat="1" ht="24" x14ac:dyDescent="0.2">
      <c r="A30" s="48" t="s">
        <v>79</v>
      </c>
      <c r="B30" s="57" t="s">
        <v>82</v>
      </c>
      <c r="C30" s="49" t="s">
        <v>83</v>
      </c>
      <c r="D30" s="50" t="s">
        <v>84</v>
      </c>
      <c r="E30" s="72">
        <v>9</v>
      </c>
      <c r="F30" s="51">
        <v>6349.44</v>
      </c>
      <c r="G30" s="84"/>
      <c r="H30" s="62" t="str">
        <f>IF(G30="","",IF(ISTEXT(G30),"NC",G30*E30))</f>
        <v/>
      </c>
      <c r="I30" s="9">
        <f>F30*E30</f>
        <v>57144.959999999999</v>
      </c>
      <c r="L30" s="9"/>
    </row>
    <row r="31" spans="1:12" s="10" customFormat="1" ht="24" x14ac:dyDescent="0.2">
      <c r="A31" s="48" t="s">
        <v>80</v>
      </c>
      <c r="B31" s="57" t="s">
        <v>85</v>
      </c>
      <c r="C31" s="49" t="s">
        <v>86</v>
      </c>
      <c r="D31" s="50" t="s">
        <v>84</v>
      </c>
      <c r="E31" s="72">
        <v>36</v>
      </c>
      <c r="F31" s="51">
        <v>4941.37</v>
      </c>
      <c r="G31" s="84"/>
      <c r="H31" s="62" t="str">
        <f>IF(G31="","",IF(ISTEXT(G31),"NC",G31*E31))</f>
        <v/>
      </c>
      <c r="I31" s="9">
        <f>F31*E31</f>
        <v>177889.32</v>
      </c>
      <c r="L31" s="9"/>
    </row>
    <row r="32" spans="1:12" s="10" customFormat="1" ht="24" x14ac:dyDescent="0.2">
      <c r="A32" s="48" t="s">
        <v>81</v>
      </c>
      <c r="B32" s="57" t="s">
        <v>87</v>
      </c>
      <c r="C32" s="49" t="s">
        <v>88</v>
      </c>
      <c r="D32" s="50" t="s">
        <v>84</v>
      </c>
      <c r="E32" s="72">
        <v>72</v>
      </c>
      <c r="F32" s="51">
        <v>3323.4</v>
      </c>
      <c r="G32" s="84"/>
      <c r="H32" s="62" t="str">
        <f>IF(G32="","",IF(ISTEXT(G32),"NC",G32*E32))</f>
        <v/>
      </c>
      <c r="I32" s="9">
        <f>F32*E32</f>
        <v>239284.80000000002</v>
      </c>
      <c r="L32" s="9"/>
    </row>
    <row r="33" spans="1:12" s="10" customFormat="1" x14ac:dyDescent="0.2">
      <c r="A33" s="65"/>
      <c r="B33" s="66"/>
      <c r="C33" s="67"/>
      <c r="D33" s="68"/>
      <c r="E33" s="73"/>
      <c r="F33" s="80" t="s">
        <v>29</v>
      </c>
      <c r="G33" s="85"/>
      <c r="H33" s="69">
        <f>SUM(H30:H32)</f>
        <v>0</v>
      </c>
      <c r="I33" s="9"/>
      <c r="L33" s="9"/>
    </row>
    <row r="34" spans="1:12" s="35" customFormat="1" ht="9" x14ac:dyDescent="0.2">
      <c r="A34" s="41"/>
      <c r="B34" s="41"/>
      <c r="F34" s="34"/>
      <c r="G34" s="98" t="s">
        <v>27</v>
      </c>
      <c r="H34" s="99"/>
      <c r="I34" s="34"/>
    </row>
    <row r="35" spans="1:12" ht="15.75" x14ac:dyDescent="0.2">
      <c r="G35" s="91" t="str">
        <f>IF(SUM(H14:H35)=0,"",SUM(H14:H35)/2)</f>
        <v/>
      </c>
      <c r="H35" s="92"/>
      <c r="I35" s="11"/>
    </row>
    <row r="36" spans="1:12" ht="7.5" customHeight="1" x14ac:dyDescent="0.2">
      <c r="H36" s="3"/>
      <c r="I36" s="11"/>
    </row>
    <row r="37" spans="1:12" s="45" customFormat="1" ht="11.25" x14ac:dyDescent="0.2">
      <c r="A37" s="93" t="str">
        <f>" - "&amp;Dados!B23</f>
        <v xml:space="preserve"> - Todas as despesas relativas ao funcionamento e a manutenção do veículo, como combustíveis e correlatas deverão ser por conta da Contratada.</v>
      </c>
      <c r="B37" s="93"/>
      <c r="C37" s="93"/>
      <c r="D37" s="93"/>
      <c r="E37" s="93"/>
      <c r="F37" s="93"/>
      <c r="G37" s="93"/>
      <c r="H37" s="93"/>
    </row>
    <row r="38" spans="1:12" s="45" customFormat="1" ht="11.25" x14ac:dyDescent="0.2">
      <c r="A38" s="93" t="str">
        <f>" - "&amp;Dados!B24</f>
        <v xml:space="preserve"> - Todas as despesas e responsabilidades empregatícias com motoristas e operadores de máquinas serão por conta da Contratada </v>
      </c>
      <c r="B38" s="93"/>
      <c r="C38" s="93"/>
      <c r="D38" s="93"/>
      <c r="E38" s="93"/>
      <c r="F38" s="93"/>
      <c r="G38" s="93"/>
      <c r="H38" s="93"/>
    </row>
    <row r="39" spans="1:12" s="45" customFormat="1" ht="11.25" x14ac:dyDescent="0.2">
      <c r="A39" s="93" t="str">
        <f>" - "&amp;Dados!B25</f>
        <v xml:space="preserve"> - O pagamento do objeto de que trata o PREGÃO ELETRÔNICO 077/2022, e consequente contrato serão efetuados pela Tesouraria da Prefeitura Municipal de Sumidouro.</v>
      </c>
      <c r="B39" s="93"/>
      <c r="C39" s="93"/>
      <c r="D39" s="93"/>
      <c r="E39" s="93"/>
      <c r="F39" s="93"/>
      <c r="G39" s="93"/>
      <c r="H39" s="93"/>
    </row>
    <row r="40" spans="1:12" s="10" customFormat="1" ht="11.25" x14ac:dyDescent="0.2">
      <c r="A40" s="93" t="str">
        <f>" - "&amp;Dados!B26</f>
        <v xml:space="preserve"> - Proposta válida por 60 (sessenta) dias</v>
      </c>
      <c r="B40" s="93"/>
      <c r="C40" s="93"/>
      <c r="D40" s="93"/>
      <c r="E40" s="93"/>
      <c r="F40" s="93"/>
      <c r="G40" s="93"/>
      <c r="H40" s="93"/>
    </row>
    <row r="47" spans="1:12" ht="12.75" customHeight="1" x14ac:dyDescent="0.2">
      <c r="C47" s="1"/>
      <c r="E47" s="1"/>
      <c r="H47" s="1"/>
    </row>
    <row r="48" spans="1:12" x14ac:dyDescent="0.2">
      <c r="C48" s="1"/>
      <c r="E48" s="1"/>
      <c r="H48" s="1"/>
    </row>
    <row r="49" spans="3:8" x14ac:dyDescent="0.2">
      <c r="C49" s="47"/>
      <c r="E49" s="1"/>
      <c r="H49" s="1"/>
    </row>
    <row r="50" spans="3:8" x14ac:dyDescent="0.2">
      <c r="C50" s="1"/>
      <c r="E50" s="1"/>
      <c r="H50" s="1"/>
    </row>
    <row r="51" spans="3:8" x14ac:dyDescent="0.2">
      <c r="C51" s="1"/>
      <c r="E51" s="1"/>
      <c r="H51" s="1"/>
    </row>
  </sheetData>
  <sheetProtection algorithmName="SHA-512" hashValue="5GZ7a480LE+nF1E3NlBfb1q1V79YC8YghiJPx3/sPnkEZ2q0eHLaZeP70ZVS8Kf6znXID0ayrhQ0mFw//Ib1QA==" saltValue="H6FBGLwT+uBwocSyhNO8dQ==" spinCount="100000" sheet="1" objects="1" scenarios="1"/>
  <autoFilter ref="A11:H40" xr:uid="{00000000-0009-0000-0000-000000000000}"/>
  <mergeCells count="16">
    <mergeCell ref="G35:H35"/>
    <mergeCell ref="A40:H40"/>
    <mergeCell ref="A2:H2"/>
    <mergeCell ref="A37:H37"/>
    <mergeCell ref="A38:H38"/>
    <mergeCell ref="A39:H39"/>
    <mergeCell ref="E10:H10"/>
    <mergeCell ref="B8:H8"/>
    <mergeCell ref="B9:H9"/>
    <mergeCell ref="B10:C10"/>
    <mergeCell ref="G34:H34"/>
    <mergeCell ref="A3:H3"/>
    <mergeCell ref="A4:H4"/>
    <mergeCell ref="A6:H6"/>
    <mergeCell ref="A5:H5"/>
    <mergeCell ref="A7:B7"/>
  </mergeCells>
  <phoneticPr fontId="0" type="noConversion"/>
  <conditionalFormatting sqref="G35">
    <cfRule type="expression" dxfId="10" priority="5" stopIfTrue="1">
      <formula>IF($K34="OK",IF(I34=1,TRUE(),FALSE()),FALSE())</formula>
    </cfRule>
    <cfRule type="expression" dxfId="9" priority="6" stopIfTrue="1">
      <formula>IF($K34="Empate",IF(I34=1,TRUE(),FALSE()),FALSE())</formula>
    </cfRule>
    <cfRule type="expression" dxfId="8" priority="7" stopIfTrue="1">
      <formula>IF($K34="Empate",IF(I34=2,TRUE(),FALSE()),FALSE())</formula>
    </cfRule>
  </conditionalFormatting>
  <conditionalFormatting sqref="H14:H18 H20:H24 H26:H28 H30:H33">
    <cfRule type="expression" dxfId="7" priority="8" stopIfTrue="1">
      <formula>IF(ISTEXT(G14),FALSE(),IF(G14&gt;F14,TRUE(),FALSE()))</formula>
    </cfRule>
  </conditionalFormatting>
  <conditionalFormatting sqref="G34">
    <cfRule type="expression" dxfId="6" priority="2" stopIfTrue="1">
      <formula>IF($K34="Empate",IF(I34=1,TRUE(),FALSE()),FALSE())</formula>
    </cfRule>
    <cfRule type="expression" dxfId="5" priority="3" stopIfTrue="1">
      <formula>IF(I34="&gt;",FALSE(),IF(I34&gt;0,TRUE(),FALSE()))</formula>
    </cfRule>
    <cfRule type="expression" dxfId="4" priority="4" stopIfTrue="1">
      <formula>IF(I34="&gt;",TRUE(),FALSE())</formula>
    </cfRule>
  </conditionalFormatting>
  <conditionalFormatting sqref="C14:C18 C20:C24 C26:C28 C30:C33">
    <cfRule type="expression" dxfId="3" priority="9" stopIfTrue="1">
      <formula>IF(#REF!=1,IF(#REF!=0,1,0),0)</formula>
    </cfRule>
  </conditionalFormatting>
  <conditionalFormatting sqref="G14:G17 G20:G23">
    <cfRule type="cellIs" dxfId="2" priority="10" stopIfTrue="1" operator="equal">
      <formula>""</formula>
    </cfRule>
  </conditionalFormatting>
  <conditionalFormatting sqref="E10:H10 B8:B9 B10:C10">
    <cfRule type="cellIs" dxfId="1" priority="11" stopIfTrue="1" operator="equal">
      <formula>$H$1</formula>
    </cfRule>
  </conditionalFormatting>
  <conditionalFormatting sqref="G26:G27 G30:G32">
    <cfRule type="cellIs" dxfId="0" priority="1" stopIfTrue="1" operator="equal">
      <formula>""</formula>
    </cfRule>
  </conditionalFormatting>
  <printOptions horizontalCentered="1"/>
  <pageMargins left="0.51181102362204722" right="0.31496062992125984" top="0.39370078740157483" bottom="1.0236220472440944" header="0.51181102362204722" footer="0.55118110236220474"/>
  <pageSetup paperSize="9" scale="77" fitToHeight="20" orientation="portrait" r:id="rId1"/>
  <headerFooter alignWithMargins="0">
    <oddHeader>&amp;R&amp;"Arial,Negrito"&amp;6Página &amp;P de &amp;N.</oddHeader>
    <oddFooter>&amp;C
____________________________________
Assinatura e Carimbo</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M32"/>
  <sheetViews>
    <sheetView workbookViewId="0">
      <selection activeCell="B4" sqref="B4"/>
    </sheetView>
  </sheetViews>
  <sheetFormatPr defaultRowHeight="12.75" x14ac:dyDescent="0.2"/>
  <cols>
    <col min="1" max="1" width="13.7109375" customWidth="1"/>
    <col min="2" max="2" width="56.28515625" customWidth="1"/>
    <col min="3" max="5" width="36.42578125" customWidth="1"/>
    <col min="6" max="13" width="14.5703125" customWidth="1"/>
    <col min="14" max="15" width="9.28515625" customWidth="1"/>
  </cols>
  <sheetData>
    <row r="1" spans="1:7" x14ac:dyDescent="0.2">
      <c r="A1" s="20" t="s">
        <v>9</v>
      </c>
      <c r="B1" s="87" t="s">
        <v>89</v>
      </c>
      <c r="E1" s="6"/>
      <c r="F1" s="6"/>
      <c r="G1" s="6"/>
    </row>
    <row r="2" spans="1:7" x14ac:dyDescent="0.2">
      <c r="A2" s="20" t="s">
        <v>10</v>
      </c>
      <c r="B2" s="88" t="s">
        <v>90</v>
      </c>
      <c r="E2" s="6"/>
      <c r="F2" s="6"/>
      <c r="G2" s="6"/>
    </row>
    <row r="3" spans="1:7" x14ac:dyDescent="0.2">
      <c r="A3" s="20" t="s">
        <v>11</v>
      </c>
      <c r="B3" s="88" t="s">
        <v>92</v>
      </c>
      <c r="C3" s="7"/>
      <c r="E3" s="6"/>
      <c r="F3" s="6"/>
      <c r="G3" s="6"/>
    </row>
    <row r="4" spans="1:7" x14ac:dyDescent="0.2">
      <c r="A4" s="20" t="s">
        <v>12</v>
      </c>
      <c r="B4" s="88" t="s">
        <v>96</v>
      </c>
      <c r="C4" s="7"/>
      <c r="E4" s="6"/>
      <c r="F4" s="6"/>
      <c r="G4" s="6"/>
    </row>
    <row r="5" spans="1:7" x14ac:dyDescent="0.2">
      <c r="A5" s="20" t="s">
        <v>13</v>
      </c>
      <c r="B5" s="13" t="s">
        <v>44</v>
      </c>
      <c r="C5" s="7"/>
      <c r="E5" s="6"/>
      <c r="F5" s="6"/>
      <c r="G5" s="6"/>
    </row>
    <row r="6" spans="1:7" x14ac:dyDescent="0.2">
      <c r="A6" s="20" t="s">
        <v>19</v>
      </c>
      <c r="B6" s="16" t="s">
        <v>45</v>
      </c>
      <c r="C6" s="7"/>
      <c r="E6" s="6"/>
      <c r="F6" s="6"/>
      <c r="G6" s="6"/>
    </row>
    <row r="7" spans="1:7" x14ac:dyDescent="0.2">
      <c r="A7" s="20" t="s">
        <v>14</v>
      </c>
      <c r="B7" s="88" t="s">
        <v>47</v>
      </c>
      <c r="C7" s="7"/>
      <c r="E7" s="6"/>
      <c r="F7" s="6"/>
      <c r="G7" s="6"/>
    </row>
    <row r="8" spans="1:7" x14ac:dyDescent="0.2">
      <c r="A8" s="29" t="s">
        <v>23</v>
      </c>
      <c r="B8" s="33">
        <v>2490745.41</v>
      </c>
      <c r="C8" s="7"/>
      <c r="E8" s="6"/>
      <c r="F8" s="6"/>
      <c r="G8" s="6"/>
    </row>
    <row r="9" spans="1:7" x14ac:dyDescent="0.2">
      <c r="A9" s="21" t="s">
        <v>0</v>
      </c>
      <c r="E9" s="6"/>
      <c r="F9" s="6"/>
      <c r="G9" s="6"/>
    </row>
    <row r="10" spans="1:7" x14ac:dyDescent="0.2">
      <c r="A10" s="22" t="s">
        <v>2</v>
      </c>
      <c r="E10" s="6"/>
      <c r="F10" s="6"/>
      <c r="G10" s="6"/>
    </row>
    <row r="11" spans="1:7" x14ac:dyDescent="0.2">
      <c r="A11" s="23" t="s">
        <v>8</v>
      </c>
      <c r="E11" s="6"/>
      <c r="F11" s="6"/>
      <c r="G11" s="6"/>
    </row>
    <row r="12" spans="1:7" x14ac:dyDescent="0.2">
      <c r="A12" s="22" t="s">
        <v>20</v>
      </c>
      <c r="E12" s="6"/>
      <c r="F12" s="6"/>
      <c r="G12" s="6"/>
    </row>
    <row r="13" spans="1:7" x14ac:dyDescent="0.2">
      <c r="A13" s="22" t="s">
        <v>24</v>
      </c>
      <c r="E13" s="6"/>
      <c r="F13" s="6"/>
      <c r="G13" s="6"/>
    </row>
    <row r="14" spans="1:7" x14ac:dyDescent="0.2">
      <c r="A14" s="22" t="s">
        <v>41</v>
      </c>
      <c r="E14" s="6"/>
      <c r="F14" s="6"/>
      <c r="G14" s="6"/>
    </row>
    <row r="15" spans="1:7" x14ac:dyDescent="0.2">
      <c r="A15" s="22" t="s">
        <v>42</v>
      </c>
      <c r="E15" s="6"/>
      <c r="F15" s="6"/>
      <c r="G15" s="6"/>
    </row>
    <row r="16" spans="1:7" x14ac:dyDescent="0.2">
      <c r="A16" s="83" t="s">
        <v>43</v>
      </c>
      <c r="B16" s="28"/>
      <c r="E16" s="28"/>
      <c r="F16" s="6"/>
      <c r="G16" s="6"/>
    </row>
    <row r="17" spans="1:13" s="27" customFormat="1" x14ac:dyDescent="0.2">
      <c r="A17" s="26" t="s">
        <v>21</v>
      </c>
      <c r="B17" s="28" t="s">
        <v>40</v>
      </c>
      <c r="C17" s="28"/>
      <c r="D17" s="28"/>
      <c r="E17" s="28"/>
      <c r="F17" s="28"/>
      <c r="G17" s="28"/>
      <c r="H17" s="28"/>
      <c r="I17" s="28"/>
      <c r="J17" s="28"/>
      <c r="K17" s="28"/>
      <c r="L17" s="28"/>
      <c r="M17" s="28"/>
    </row>
    <row r="18" spans="1:13" s="27" customFormat="1" x14ac:dyDescent="0.2">
      <c r="A18" s="26" t="s">
        <v>22</v>
      </c>
      <c r="B18" s="28"/>
      <c r="C18" s="28"/>
      <c r="D18" s="28"/>
      <c r="E18" s="28"/>
      <c r="F18" s="28"/>
      <c r="G18" s="28"/>
      <c r="H18" s="28"/>
      <c r="I18" s="28"/>
      <c r="J18" s="28"/>
      <c r="K18" s="28"/>
      <c r="L18" s="28"/>
      <c r="M18" s="28"/>
    </row>
    <row r="19" spans="1:13" x14ac:dyDescent="0.2">
      <c r="B19" s="28"/>
      <c r="E19" s="6"/>
      <c r="F19" s="6"/>
      <c r="G19" s="6"/>
    </row>
    <row r="20" spans="1:13" x14ac:dyDescent="0.2">
      <c r="B20" s="28"/>
      <c r="E20" s="6"/>
      <c r="F20" s="6"/>
      <c r="G20" s="6"/>
    </row>
    <row r="21" spans="1:13" x14ac:dyDescent="0.2">
      <c r="E21" s="6"/>
      <c r="F21" s="6"/>
      <c r="G21" s="6"/>
    </row>
    <row r="22" spans="1:13" x14ac:dyDescent="0.2">
      <c r="E22" s="6"/>
      <c r="F22" s="6"/>
      <c r="G22" s="6"/>
    </row>
    <row r="23" spans="1:13" ht="38.25" x14ac:dyDescent="0.2">
      <c r="A23" s="24" t="s">
        <v>15</v>
      </c>
      <c r="B23" s="25" t="s">
        <v>93</v>
      </c>
      <c r="E23" s="6"/>
      <c r="F23" s="6"/>
      <c r="G23" s="6"/>
    </row>
    <row r="24" spans="1:13" ht="38.25" x14ac:dyDescent="0.2">
      <c r="A24" s="24" t="s">
        <v>16</v>
      </c>
      <c r="B24" s="25" t="s">
        <v>94</v>
      </c>
      <c r="E24" s="6"/>
      <c r="F24" s="6"/>
      <c r="G24" s="6"/>
    </row>
    <row r="25" spans="1:13" ht="38.25" x14ac:dyDescent="0.2">
      <c r="A25" s="24" t="s">
        <v>17</v>
      </c>
      <c r="B25" s="89" t="s">
        <v>91</v>
      </c>
      <c r="E25" s="6"/>
      <c r="F25" s="6"/>
      <c r="G25" s="6"/>
    </row>
    <row r="26" spans="1:13" ht="25.5" x14ac:dyDescent="0.2">
      <c r="A26" s="24" t="s">
        <v>18</v>
      </c>
      <c r="B26" s="25" t="s">
        <v>28</v>
      </c>
      <c r="E26" s="6"/>
      <c r="F26" s="6"/>
      <c r="G26" s="6"/>
    </row>
    <row r="27" spans="1:13" ht="25.5" x14ac:dyDescent="0.2">
      <c r="A27" s="24" t="s">
        <v>35</v>
      </c>
      <c r="B27" s="82" t="s">
        <v>39</v>
      </c>
    </row>
    <row r="29" spans="1:13" x14ac:dyDescent="0.2">
      <c r="C29" s="12"/>
    </row>
    <row r="30" spans="1:13" x14ac:dyDescent="0.2">
      <c r="C30" s="12"/>
    </row>
    <row r="31" spans="1:13" x14ac:dyDescent="0.2">
      <c r="C31" s="12"/>
    </row>
    <row r="32" spans="1:13" x14ac:dyDescent="0.2">
      <c r="C32" s="12"/>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2022-11-10T18:25:27Z</cp:lastPrinted>
  <dcterms:created xsi:type="dcterms:W3CDTF">2006-04-18T17:38:46Z</dcterms:created>
  <dcterms:modified xsi:type="dcterms:W3CDTF">2022-11-10T19:45:38Z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