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13-23 - Eventual Contratação Exames Complementares - SMS\"/>
    </mc:Choice>
  </mc:AlternateContent>
  <xr:revisionPtr revIDLastSave="0" documentId="13_ncr:1_{B66ABF78-405D-4833-B7AC-02063CDF73D9}"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6" i="1"/>
  <c r="G17" i="1"/>
  <c r="G14" i="1"/>
  <c r="G18" i="1"/>
  <c r="G19" i="1"/>
  <c r="G20" i="1"/>
  <c r="G21" i="1"/>
  <c r="G22" i="1"/>
  <c r="G23" i="1"/>
  <c r="G24" i="1"/>
  <c r="G25" i="1"/>
  <c r="A33" i="1" l="1"/>
  <c r="A34" i="1"/>
  <c r="A35" i="1"/>
  <c r="A36" i="1"/>
  <c r="A37" i="1"/>
  <c r="A38" i="1"/>
  <c r="A39" i="1"/>
  <c r="A32" i="1"/>
  <c r="E6" i="1"/>
  <c r="G13" i="1"/>
  <c r="F27" i="1" s="1"/>
  <c r="A4" i="1"/>
  <c r="A30" i="1"/>
  <c r="A31" i="1"/>
  <c r="A29" i="1"/>
  <c r="A28" i="1"/>
  <c r="A6" i="1"/>
  <c r="A5" i="1"/>
  <c r="A3" i="1"/>
</calcChain>
</file>

<file path=xl/sharedStrings.xml><?xml version="1.0" encoding="utf-8"?>
<sst xmlns="http://schemas.openxmlformats.org/spreadsheetml/2006/main" count="84" uniqueCount="69">
  <si>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</si>
  <si>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</si>
  <si>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</si>
  <si>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</si>
  <si>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</si>
  <si>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</si>
  <si>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</si>
  <si>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</si>
  <si>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</si>
  <si>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</si>
  <si>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</si>
  <si>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</si>
  <si>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</si>
  <si>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</si>
  <si>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</si>
  <si>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</si>
  <si>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</si>
  <si>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</si>
  <si>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</si>
  <si>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</si>
  <si>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</si>
  <si>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</si>
  <si>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</si>
  <si>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</si>
  <si>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</si>
  <si>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</si>
  <si>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</si>
  <si>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</si>
  <si>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</si>
  <si>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</si>
  <si>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</si>
  <si>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</si>
  <si>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</si>
  <si>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</si>
  <si>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</si>
  <si>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</si>
  <si>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</si>
  <si>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</si>
  <si>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</si>
  <si>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</si>
  <si>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</si>
  <si>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</si>
  <si>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</si>
  <si>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</si>
  <si>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</si>
  <si>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</si>
  <si>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</si>
  <si>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</si>
  <si>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Que os equipamentos e material necessário para realização dos exames sejam fornecidos pelo(s) vencedor(es).</t>
  </si>
  <si>
    <t>POLISSONOGRAFIA</t>
  </si>
  <si>
    <t>SRV</t>
  </si>
  <si>
    <t>ESTUDO URODINÂMICO</t>
  </si>
  <si>
    <t>TOMOGRAFIA COM SEDAÇÃO (CRÂNIO)</t>
  </si>
  <si>
    <t>TOMOGRAFIA COM SEDAÇÃO (MASTÓIDES)</t>
  </si>
  <si>
    <t>RESSONÂNCIA COM SEDAÇÃO (CRÂNIO)</t>
  </si>
  <si>
    <t>RESSONÂNCIA COM SEDAÇÃO (COLUNA)</t>
  </si>
  <si>
    <t>ECOCARDIOGRAMA TRANSESOFÁGICO</t>
  </si>
  <si>
    <t>RX PANORÂMICA DE MANDÍBULA</t>
  </si>
  <si>
    <t>HISTEROSCOPIA</t>
  </si>
  <si>
    <t>CISTOSCOPIA</t>
  </si>
  <si>
    <t>ANUSCOPIA</t>
  </si>
  <si>
    <t>MANOMETRIA ANORRETAL</t>
  </si>
  <si>
    <t>PET-SCAN</t>
  </si>
  <si>
    <t>PREGÃO ELETRÔNICO Nº 113/2023</t>
  </si>
  <si>
    <t>PROCESSO ADMINISTRATIVO N° 1993/2023 de 31/05/2023</t>
  </si>
  <si>
    <t>EVENTUAL CONTRATAÇÃO DE EXAMES COMPLEMENTARES - SRP</t>
  </si>
  <si>
    <t>Que o(s) vencedor(es) atenda(m) em clínica / consultório de acordo com exigências sanitárias e esteja localizado em até 200 km de distância da sede da Secretaria de Saúde do município de Sumidouro, tendo em vista o princípio da economicidade, uma vez que a grande maioria dos pacientes dependem do transporte público da Secretaria de Saúde para serem atendidos.</t>
  </si>
  <si>
    <t>O pagamento do objeto de que trata o PREGÃO ELETRÔNICO 113/2023, será efetuado pela Tesouraria da Secretaria Municipal de Saúde de Sumidouro.</t>
  </si>
  <si>
    <t>Abertura das Propostas: 19/09/2023,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</si>
</sst>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234429</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56094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1993/23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9"/>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7.57031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113/2023  -  ABERTURA DAS PROPOSTAS: 19/09/2023, ÀS 10:00HS</v>
      </c>
      <c r="B3" s="65"/>
      <c r="C3" s="65"/>
      <c r="D3" s="65"/>
      <c r="E3" s="65"/>
      <c r="F3" s="65"/>
      <c r="G3" s="65"/>
    </row>
    <row r="4" spans="1:11" x14ac:dyDescent="0.2">
      <c r="A4" s="66" t="str">
        <f>Dados!B3</f>
        <v>EVENTUAL CONTRATAÇÃO DE EXAMES COMPLEMENTARES - SRP</v>
      </c>
      <c r="B4" s="66"/>
      <c r="C4" s="66"/>
      <c r="D4" s="66"/>
      <c r="E4" s="66"/>
      <c r="F4" s="66"/>
      <c r="G4" s="66"/>
    </row>
    <row r="5" spans="1:11" x14ac:dyDescent="0.2">
      <c r="A5" s="65" t="str">
        <f>Dados!B2</f>
        <v>PROCESSO ADMINISTRATIVO N° 1993/2023 de 31/05/2023</v>
      </c>
      <c r="B5" s="65"/>
      <c r="C5" s="65"/>
      <c r="D5" s="65"/>
      <c r="E5" s="65"/>
      <c r="F5" s="65"/>
      <c r="G5" s="65"/>
    </row>
    <row r="6" spans="1:11" x14ac:dyDescent="0.2">
      <c r="A6" s="51" t="str">
        <f>Dados!B7</f>
        <v>MENOR PREÇO POR ITEM</v>
      </c>
      <c r="B6" s="51"/>
      <c r="C6" s="63" t="s">
        <v>29</v>
      </c>
      <c r="D6" s="63"/>
      <c r="E6" s="64">
        <f>Dados!B8</f>
        <v>373464.55</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9"/>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49</v>
      </c>
      <c r="C13" s="34" t="s">
        <v>50</v>
      </c>
      <c r="D13" s="48">
        <v>30</v>
      </c>
      <c r="E13" s="50">
        <v>1055.6300000000001</v>
      </c>
      <c r="F13" s="58"/>
      <c r="G13" s="35" t="str">
        <f>IF(F13="","",IF(ISTEXT(F13),"NC",F13*D13))</f>
        <v/>
      </c>
      <c r="H13" s="40"/>
      <c r="K13" s="7"/>
    </row>
    <row r="14" spans="1:11" s="8" customFormat="1" ht="11.25" x14ac:dyDescent="0.2">
      <c r="A14" s="33">
        <v>2</v>
      </c>
      <c r="B14" s="31" t="s">
        <v>51</v>
      </c>
      <c r="C14" s="34" t="s">
        <v>50</v>
      </c>
      <c r="D14" s="48">
        <v>40</v>
      </c>
      <c r="E14" s="50">
        <v>867.38</v>
      </c>
      <c r="F14" s="58"/>
      <c r="G14" s="35" t="str">
        <f t="shared" ref="G14:G25" si="0">IF(F14="","",IF(ISTEXT(F14),"NC",F14*D14))</f>
        <v/>
      </c>
      <c r="H14" s="40"/>
      <c r="K14" s="7"/>
    </row>
    <row r="15" spans="1:11" s="8" customFormat="1" ht="11.25" x14ac:dyDescent="0.2">
      <c r="A15" s="33">
        <v>3</v>
      </c>
      <c r="B15" s="31" t="s">
        <v>52</v>
      </c>
      <c r="C15" s="34" t="s">
        <v>50</v>
      </c>
      <c r="D15" s="48">
        <v>40</v>
      </c>
      <c r="E15" s="50">
        <v>1400</v>
      </c>
      <c r="F15" s="58"/>
      <c r="G15" s="35" t="str">
        <f t="shared" ref="G15:G17" si="1">IF(F15="","",IF(ISTEXT(F15),"NC",F15*D15))</f>
        <v/>
      </c>
      <c r="H15" s="40"/>
      <c r="K15" s="7"/>
    </row>
    <row r="16" spans="1:11" s="8" customFormat="1" ht="11.25" x14ac:dyDescent="0.2">
      <c r="A16" s="33">
        <v>4</v>
      </c>
      <c r="B16" s="31" t="s">
        <v>53</v>
      </c>
      <c r="C16" s="34" t="s">
        <v>50</v>
      </c>
      <c r="D16" s="48">
        <v>10</v>
      </c>
      <c r="E16" s="50">
        <v>1400</v>
      </c>
      <c r="F16" s="58"/>
      <c r="G16" s="35" t="str">
        <f t="shared" si="1"/>
        <v/>
      </c>
      <c r="H16" s="40"/>
      <c r="K16" s="7"/>
    </row>
    <row r="17" spans="1:11" s="8" customFormat="1" ht="11.25" x14ac:dyDescent="0.2">
      <c r="A17" s="33">
        <v>5</v>
      </c>
      <c r="B17" s="31" t="s">
        <v>54</v>
      </c>
      <c r="C17" s="34" t="s">
        <v>50</v>
      </c>
      <c r="D17" s="48">
        <v>50</v>
      </c>
      <c r="E17" s="50">
        <v>2700</v>
      </c>
      <c r="F17" s="58"/>
      <c r="G17" s="35" t="str">
        <f t="shared" si="1"/>
        <v/>
      </c>
      <c r="H17" s="40"/>
      <c r="K17" s="7"/>
    </row>
    <row r="18" spans="1:11" s="8" customFormat="1" ht="11.25" x14ac:dyDescent="0.2">
      <c r="A18" s="33">
        <v>6</v>
      </c>
      <c r="B18" s="31" t="s">
        <v>55</v>
      </c>
      <c r="C18" s="34" t="s">
        <v>50</v>
      </c>
      <c r="D18" s="48">
        <v>10</v>
      </c>
      <c r="E18" s="50">
        <v>2500</v>
      </c>
      <c r="F18" s="58"/>
      <c r="G18" s="35" t="str">
        <f t="shared" si="0"/>
        <v/>
      </c>
      <c r="H18" s="40"/>
      <c r="K18" s="7"/>
    </row>
    <row r="19" spans="1:11" s="8" customFormat="1" ht="11.25" x14ac:dyDescent="0.2">
      <c r="A19" s="33">
        <v>7</v>
      </c>
      <c r="B19" s="31" t="s">
        <v>56</v>
      </c>
      <c r="C19" s="34" t="s">
        <v>50</v>
      </c>
      <c r="D19" s="48">
        <v>20</v>
      </c>
      <c r="E19" s="50">
        <v>165</v>
      </c>
      <c r="F19" s="58"/>
      <c r="G19" s="35" t="str">
        <f t="shared" si="0"/>
        <v/>
      </c>
      <c r="H19" s="40"/>
      <c r="K19" s="7"/>
    </row>
    <row r="20" spans="1:11" s="8" customFormat="1" ht="11.25" x14ac:dyDescent="0.2">
      <c r="A20" s="33">
        <v>8</v>
      </c>
      <c r="B20" s="31" t="s">
        <v>57</v>
      </c>
      <c r="C20" s="34" t="s">
        <v>50</v>
      </c>
      <c r="D20" s="48">
        <v>25</v>
      </c>
      <c r="E20" s="50">
        <v>119.58</v>
      </c>
      <c r="F20" s="58"/>
      <c r="G20" s="35" t="str">
        <f t="shared" si="0"/>
        <v/>
      </c>
      <c r="H20" s="40"/>
      <c r="K20" s="7"/>
    </row>
    <row r="21" spans="1:11" s="8" customFormat="1" ht="11.25" x14ac:dyDescent="0.2">
      <c r="A21" s="33">
        <v>9</v>
      </c>
      <c r="B21" s="31" t="s">
        <v>58</v>
      </c>
      <c r="C21" s="34" t="s">
        <v>50</v>
      </c>
      <c r="D21" s="48">
        <v>30</v>
      </c>
      <c r="E21" s="50">
        <v>684</v>
      </c>
      <c r="F21" s="58"/>
      <c r="G21" s="35" t="str">
        <f t="shared" si="0"/>
        <v/>
      </c>
      <c r="H21" s="40"/>
      <c r="K21" s="7"/>
    </row>
    <row r="22" spans="1:11" s="8" customFormat="1" ht="11.25" x14ac:dyDescent="0.2">
      <c r="A22" s="33">
        <v>10</v>
      </c>
      <c r="B22" s="31" t="s">
        <v>59</v>
      </c>
      <c r="C22" s="34" t="s">
        <v>50</v>
      </c>
      <c r="D22" s="48">
        <v>20</v>
      </c>
      <c r="E22" s="50">
        <v>1300</v>
      </c>
      <c r="F22" s="58"/>
      <c r="G22" s="35" t="str">
        <f t="shared" si="0"/>
        <v/>
      </c>
      <c r="H22" s="40"/>
      <c r="K22" s="7"/>
    </row>
    <row r="23" spans="1:11" s="8" customFormat="1" ht="11.25" x14ac:dyDescent="0.2">
      <c r="A23" s="33">
        <v>11</v>
      </c>
      <c r="B23" s="31" t="s">
        <v>60</v>
      </c>
      <c r="C23" s="34" t="s">
        <v>50</v>
      </c>
      <c r="D23" s="48">
        <v>4</v>
      </c>
      <c r="E23" s="50">
        <v>120</v>
      </c>
      <c r="F23" s="58"/>
      <c r="G23" s="35" t="str">
        <f t="shared" si="0"/>
        <v/>
      </c>
      <c r="H23" s="40"/>
      <c r="K23" s="7"/>
    </row>
    <row r="24" spans="1:11" s="8" customFormat="1" ht="11.25" x14ac:dyDescent="0.2">
      <c r="A24" s="33">
        <v>12</v>
      </c>
      <c r="B24" s="31" t="s">
        <v>61</v>
      </c>
      <c r="C24" s="34" t="s">
        <v>50</v>
      </c>
      <c r="D24" s="48">
        <v>5</v>
      </c>
      <c r="E24" s="50">
        <v>400</v>
      </c>
      <c r="F24" s="58"/>
      <c r="G24" s="35" t="str">
        <f t="shared" si="0"/>
        <v/>
      </c>
      <c r="H24" s="40"/>
      <c r="K24" s="7"/>
    </row>
    <row r="25" spans="1:11" s="8" customFormat="1" ht="11.25" x14ac:dyDescent="0.2">
      <c r="A25" s="33">
        <v>13</v>
      </c>
      <c r="B25" s="31" t="s">
        <v>62</v>
      </c>
      <c r="C25" s="34" t="s">
        <v>50</v>
      </c>
      <c r="D25" s="48">
        <v>5</v>
      </c>
      <c r="E25" s="50">
        <v>4362.1899999999996</v>
      </c>
      <c r="F25" s="58"/>
      <c r="G25" s="35" t="str">
        <f t="shared" si="0"/>
        <v/>
      </c>
      <c r="H25" s="40"/>
      <c r="K25" s="7"/>
    </row>
    <row r="26" spans="1:11" s="27" customFormat="1" ht="9" x14ac:dyDescent="0.2">
      <c r="A26" s="36"/>
      <c r="E26" s="46"/>
      <c r="F26" s="69" t="s">
        <v>27</v>
      </c>
      <c r="G26" s="70"/>
      <c r="H26" s="41"/>
    </row>
    <row r="27" spans="1:11" ht="14.25" customHeight="1" x14ac:dyDescent="0.2">
      <c r="F27" s="71" t="str">
        <f>IF(SUM(G13:G25)=0,"",SUM(G13:G25))</f>
        <v/>
      </c>
      <c r="G27" s="72"/>
      <c r="H27" s="42"/>
    </row>
    <row r="28" spans="1:11" s="37" customFormat="1" ht="29.25" customHeight="1" x14ac:dyDescent="0.2">
      <c r="A28" s="62" t="str">
        <f>" - "&amp;Dados!B23</f>
        <v xml:space="preserve"> - Que o(s) vencedor(es) atenda(m) em clínica / consultório de acordo com exigências sanitárias e esteja localizado em até 200 km de distância da sede da Secretaria de Saúde do município de Sumidouro, tendo em vista o princípio da economicidade, uma vez que a grande maioria dos pacientes dependem do transporte público da Secretaria de Saúde para serem atendidos.</v>
      </c>
      <c r="B28" s="62"/>
      <c r="C28" s="62"/>
      <c r="D28" s="62"/>
      <c r="E28" s="62"/>
      <c r="F28" s="62"/>
      <c r="G28" s="62"/>
      <c r="H28" s="43"/>
    </row>
    <row r="29" spans="1:11" s="37" customFormat="1" ht="9" x14ac:dyDescent="0.2">
      <c r="A29" s="62" t="str">
        <f>" - "&amp;Dados!B24</f>
        <v xml:space="preserve"> - Que os equipamentos e material necessário para realização dos exames sejam fornecidos pelo(s) vencedor(es).</v>
      </c>
      <c r="B29" s="62"/>
      <c r="C29" s="62"/>
      <c r="D29" s="62"/>
      <c r="E29" s="62"/>
      <c r="F29" s="62"/>
      <c r="G29" s="62"/>
      <c r="H29" s="43"/>
    </row>
    <row r="30" spans="1:11" s="37" customFormat="1" ht="9" x14ac:dyDescent="0.2">
      <c r="A30" s="62" t="str">
        <f>" - "&amp;Dados!B25</f>
        <v xml:space="preserve"> - O pagamento do objeto de que trata o PREGÃO ELETRÔNICO 113/2023, será efetuado pela Tesouraria da Secretaria Municipal de Saúde de Sumidouro.</v>
      </c>
      <c r="B30" s="62"/>
      <c r="C30" s="62"/>
      <c r="D30" s="62"/>
      <c r="E30" s="62"/>
      <c r="F30" s="62"/>
      <c r="G30" s="62"/>
      <c r="H30" s="43"/>
    </row>
    <row r="31" spans="1:11" s="27" customFormat="1" ht="9" x14ac:dyDescent="0.2">
      <c r="A31" s="62" t="str">
        <f>" - "&amp;Dados!B26</f>
        <v xml:space="preserve"> - Proposta válida por 60 (sessenta) dias</v>
      </c>
      <c r="B31" s="62"/>
      <c r="C31" s="62"/>
      <c r="D31" s="62"/>
      <c r="E31" s="62"/>
      <c r="F31" s="62"/>
      <c r="G31" s="62"/>
      <c r="H31" s="41"/>
    </row>
    <row r="32" spans="1:11" ht="21" customHeight="1" x14ac:dyDescent="0.2">
      <c r="A32" s="62" t="str">
        <f>" - "&amp;Dados!B28</f>
        <v xml:space="preserve"> - A Licitante poderá apresentar prospecto, ficha técnica ou outros documentos com informações que permitam a melhor identificação e qualificação do(s) item(ns) licitado(s);</v>
      </c>
      <c r="B32" s="62"/>
      <c r="C32" s="62"/>
      <c r="D32" s="62"/>
      <c r="E32" s="62"/>
      <c r="F32" s="62"/>
      <c r="G32" s="62"/>
      <c r="H32" s="44"/>
    </row>
    <row r="33" spans="1:8" x14ac:dyDescent="0.2">
      <c r="A33" s="62" t="str">
        <f>" - "&amp;Dados!B29</f>
        <v xml:space="preserve"> - A proposta de preços ajustada ao lance final deverá conter o valor numérico dos preços unitários e totais, não podendo exceder o valor do lance final;</v>
      </c>
      <c r="B33" s="62"/>
      <c r="C33" s="62"/>
      <c r="D33" s="62"/>
      <c r="E33" s="62"/>
      <c r="F33" s="62"/>
      <c r="G33" s="62"/>
      <c r="H33" s="44"/>
    </row>
    <row r="34" spans="1:8" ht="21.75" customHeight="1" x14ac:dyDescent="0.2">
      <c r="A34"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4" s="62"/>
      <c r="C34" s="62"/>
      <c r="D34" s="62"/>
      <c r="E34" s="62"/>
      <c r="F34" s="62"/>
      <c r="G34" s="62"/>
      <c r="H34" s="44"/>
    </row>
    <row r="35" spans="1:8" ht="21.75" customHeight="1" x14ac:dyDescent="0.2">
      <c r="A35"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5" s="62"/>
      <c r="C35" s="62"/>
      <c r="D35" s="62"/>
      <c r="E35" s="62"/>
      <c r="F35" s="62"/>
      <c r="G35" s="62"/>
      <c r="H35" s="44"/>
    </row>
    <row r="36" spans="1:8" ht="21.75" customHeight="1" x14ac:dyDescent="0.2">
      <c r="A36"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6" s="62"/>
      <c r="C36" s="62"/>
      <c r="D36" s="62"/>
      <c r="E36" s="62"/>
      <c r="F36" s="62"/>
      <c r="G36" s="62"/>
      <c r="H36" s="44"/>
    </row>
    <row r="37" spans="1:8" ht="21.75" customHeight="1" x14ac:dyDescent="0.2">
      <c r="A37" s="62" t="str">
        <f>" - "&amp;Dados!B33</f>
        <v xml:space="preserve"> - Declaramos que até a presente data inexistem fatos impeditivos a participação desta empresa ao presente certame licitatório, ciente da obrigatoriedade de declarar ocorrências posteriores;</v>
      </c>
      <c r="B37" s="62"/>
      <c r="C37" s="62"/>
      <c r="D37" s="62"/>
      <c r="E37" s="62"/>
      <c r="F37" s="62"/>
      <c r="G37" s="62"/>
      <c r="H37" s="44"/>
    </row>
    <row r="38" spans="1:8" ht="30" customHeight="1" x14ac:dyDescent="0.2">
      <c r="A38"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8" s="62"/>
      <c r="C38" s="62"/>
      <c r="D38" s="62"/>
      <c r="E38" s="62"/>
      <c r="F38" s="62"/>
      <c r="G38" s="62"/>
    </row>
    <row r="39" spans="1:8" ht="25.5" customHeight="1" x14ac:dyDescent="0.2">
      <c r="A39"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9" s="62"/>
      <c r="C39" s="62"/>
      <c r="D39" s="62"/>
      <c r="E39" s="62"/>
      <c r="F39" s="62"/>
      <c r="G39" s="62"/>
    </row>
  </sheetData>
  <sheetProtection algorithmName="SHA-512" hashValue="sIwNgYKXkrR547ml+JWNY/autHvxI3ikrodA2UvJJ9L1hTuGANBzls4LR6bWs7qASflNpK3a2EQ1RFd17No/9w==" saltValue="sGdmf1dhHJFe6XBkdOyb4Q==" spinCount="100000" sheet="1" objects="1" scenarios="1"/>
  <autoFilter ref="A11:G39" xr:uid="{00000000-0009-0000-0000-000000000000}"/>
  <mergeCells count="23">
    <mergeCell ref="A28:G28"/>
    <mergeCell ref="A29:G29"/>
    <mergeCell ref="A30:G30"/>
    <mergeCell ref="B8:G8"/>
    <mergeCell ref="A31:G31"/>
    <mergeCell ref="B9:G9"/>
    <mergeCell ref="F26:G26"/>
    <mergeCell ref="F27:G27"/>
    <mergeCell ref="D10:G10"/>
    <mergeCell ref="C6:D6"/>
    <mergeCell ref="E6:F6"/>
    <mergeCell ref="A2:G2"/>
    <mergeCell ref="A3:G3"/>
    <mergeCell ref="A4:G4"/>
    <mergeCell ref="A5:G5"/>
    <mergeCell ref="A38:G38"/>
    <mergeCell ref="A39:G39"/>
    <mergeCell ref="A32:G32"/>
    <mergeCell ref="A33:G33"/>
    <mergeCell ref="A34:G34"/>
    <mergeCell ref="A35:G35"/>
    <mergeCell ref="A36:G36"/>
    <mergeCell ref="A37:G37"/>
  </mergeCells>
  <phoneticPr fontId="0" type="noConversion"/>
  <conditionalFormatting sqref="B10">
    <cfRule type="cellIs" dxfId="11" priority="8" stopIfTrue="1" operator="equal">
      <formula>$G$1</formula>
    </cfRule>
  </conditionalFormatting>
  <conditionalFormatting sqref="B13:B25">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25">
    <cfRule type="expression" priority="12" stopIfTrue="1">
      <formula>$A13</formula>
    </cfRule>
  </conditionalFormatting>
  <conditionalFormatting sqref="D10:G10">
    <cfRule type="cellIs" dxfId="8" priority="24" stopIfTrue="1" operator="equal">
      <formula>$E$1</formula>
    </cfRule>
  </conditionalFormatting>
  <conditionalFormatting sqref="F13:F25">
    <cfRule type="cellIs" dxfId="7" priority="11" stopIfTrue="1" operator="equal">
      <formula>""</formula>
    </cfRule>
  </conditionalFormatting>
  <conditionalFormatting sqref="F26">
    <cfRule type="expression" dxfId="6" priority="1" stopIfTrue="1">
      <formula>IF($J26="Empate",IF(H26=1,TRUE(),FALSE()),FALSE())</formula>
    </cfRule>
    <cfRule type="expression" dxfId="5" priority="2" stopIfTrue="1">
      <formula>IF(H26="&gt;",FALSE(),IF(H26&gt;0,TRUE(),FALSE()))</formula>
    </cfRule>
    <cfRule type="expression" dxfId="4" priority="3" stopIfTrue="1">
      <formula>IF(H26="&gt;",TRUE(),FALSE())</formula>
    </cfRule>
  </conditionalFormatting>
  <conditionalFormatting sqref="F27">
    <cfRule type="expression" dxfId="3" priority="4" stopIfTrue="1">
      <formula>IF($J26="OK",IF(H26=1,TRUE(),FALSE()),FALSE())</formula>
    </cfRule>
    <cfRule type="expression" dxfId="2" priority="5" stopIfTrue="1">
      <formula>IF($J26="Empate",IF(H26=1,TRUE(),FALSE()),FALSE())</formula>
    </cfRule>
    <cfRule type="expression" dxfId="1" priority="6" stopIfTrue="1">
      <formula>IF($J26="Empate",IF(H26=2,TRUE(),FALSE()),FALSE())</formula>
    </cfRule>
  </conditionalFormatting>
  <conditionalFormatting sqref="G13:G25">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6"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63</v>
      </c>
      <c r="E1" s="4"/>
      <c r="F1" s="4"/>
      <c r="G1" s="4"/>
    </row>
    <row r="2" spans="1:7" x14ac:dyDescent="0.2">
      <c r="A2" s="16" t="s">
        <v>10</v>
      </c>
      <c r="B2" s="60" t="s">
        <v>64</v>
      </c>
      <c r="E2" s="4"/>
      <c r="F2" s="4"/>
      <c r="G2" s="4"/>
    </row>
    <row r="3" spans="1:7" x14ac:dyDescent="0.2">
      <c r="A3" s="16" t="s">
        <v>11</v>
      </c>
      <c r="B3" s="60" t="s">
        <v>65</v>
      </c>
      <c r="C3" s="5"/>
      <c r="E3" s="53"/>
      <c r="F3" s="4"/>
      <c r="G3" s="4"/>
    </row>
    <row r="4" spans="1:7" x14ac:dyDescent="0.2">
      <c r="A4" s="16" t="s">
        <v>12</v>
      </c>
      <c r="B4" s="60" t="s">
        <v>68</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373464.55</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89.25" x14ac:dyDescent="0.2">
      <c r="A23" s="20" t="s">
        <v>15</v>
      </c>
      <c r="B23" s="61" t="s">
        <v>66</v>
      </c>
      <c r="E23" s="4"/>
      <c r="F23" s="4"/>
      <c r="G23" s="52"/>
    </row>
    <row r="24" spans="1:256" ht="38.25" x14ac:dyDescent="0.2">
      <c r="A24" s="20" t="s">
        <v>16</v>
      </c>
      <c r="B24" s="21" t="s">
        <v>48</v>
      </c>
      <c r="E24" s="4"/>
      <c r="F24" s="4"/>
      <c r="G24" s="52"/>
    </row>
    <row r="25" spans="1:256" ht="38.25" x14ac:dyDescent="0.2">
      <c r="A25" s="20" t="s">
        <v>17</v>
      </c>
      <c r="B25" s="61" t="s">
        <v>67</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2023-08-18T14:56:24Z</cp:lastPrinted>
  <dcterms:created xsi:type="dcterms:W3CDTF">2006-04-18T17:38:46Z</dcterms:created>
  <dcterms:modified xsi:type="dcterms:W3CDTF">2023-08-31T17:01:46Z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