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D:\licitacoes\2023\Pregão Eletronico\Pregão Eletrônico 118-23 - Eventual Manutenção de Veículos (Serviços e Peças) - SMOTSP\"/>
    </mc:Choice>
  </mc:AlternateContent>
  <xr:revisionPtr revIDLastSave="0" documentId="13_ncr:1_{8C796519-7DEB-41ED-9813-8ECB34686938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uadro de Preços" sheetId="1" r:id="rId1"/>
    <sheet name="Dados" sheetId="2" r:id="rId2"/>
  </sheets>
  <definedNames>
    <definedName name="_xlnm._FilterDatabase" localSheetId="0" hidden="1">'Quadro de Preços'!$A$11:$H$22</definedName>
    <definedName name="_xlnm.Print_Titles" localSheetId="0">'Quadro de Preços'!$1:$12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G14" i="1" s="1"/>
  <c r="D34" i="1"/>
  <c r="D33" i="1"/>
  <c r="D32" i="1"/>
  <c r="D31" i="1"/>
  <c r="D30" i="1"/>
  <c r="D29" i="1"/>
  <c r="D28" i="1"/>
  <c r="C35" i="1" l="1"/>
  <c r="D35" i="1"/>
  <c r="H15" i="1"/>
  <c r="F16" i="1"/>
  <c r="E6" i="1"/>
  <c r="A4" i="1"/>
  <c r="A21" i="1"/>
  <c r="A22" i="1"/>
  <c r="A20" i="1"/>
  <c r="A19" i="1"/>
  <c r="A6" i="1"/>
  <c r="A5" i="1"/>
  <c r="A3" i="1"/>
  <c r="H14" i="1" l="1"/>
  <c r="H16" i="1" l="1"/>
  <c r="G18" i="1" s="1"/>
</calcChain>
</file>

<file path=xl/sharedStrings.xml><?xml version="1.0" encoding="utf-8"?>
<sst xmlns="http://schemas.openxmlformats.org/spreadsheetml/2006/main" count="78" uniqueCount="74">
  <si>
    <t>Firma:</t>
  </si>
  <si>
    <t>End:</t>
  </si>
  <si>
    <t>CNPJ:</t>
  </si>
  <si>
    <t>DESCRIÇÃO</t>
  </si>
  <si>
    <t>UND</t>
  </si>
  <si>
    <t xml:space="preserve">Valor Total </t>
  </si>
  <si>
    <t>IE:</t>
  </si>
  <si>
    <t>Licitação:</t>
  </si>
  <si>
    <t>Processo:</t>
  </si>
  <si>
    <t>Objeto:</t>
  </si>
  <si>
    <t>Abertura:</t>
  </si>
  <si>
    <t>Homologação:</t>
  </si>
  <si>
    <t>Tipo:</t>
  </si>
  <si>
    <t>Entrega:</t>
  </si>
  <si>
    <t>Local Entrega:</t>
  </si>
  <si>
    <t>Condições  de Pagamento:</t>
  </si>
  <si>
    <t>Validade da Proposta:</t>
  </si>
  <si>
    <t>ANEXO I - QUADRO DE PROPOSTAS</t>
  </si>
  <si>
    <t>Telefone:</t>
  </si>
  <si>
    <t>Setores:</t>
  </si>
  <si>
    <t>Dotação:</t>
  </si>
  <si>
    <t>Total Est.:</t>
  </si>
  <si>
    <t>Endereço:</t>
  </si>
  <si>
    <t>Valor Estimado</t>
  </si>
  <si>
    <t>Valor Global:</t>
  </si>
  <si>
    <t>Proposta válida por 60 (sessenta) dias</t>
  </si>
  <si>
    <t>VALOR ESTIMADO:</t>
  </si>
  <si>
    <t>Publicação:</t>
  </si>
  <si>
    <t>Prazo:</t>
  </si>
  <si>
    <t>HORA</t>
  </si>
  <si>
    <t>DESC</t>
  </si>
  <si>
    <t> VALOR UNIT</t>
  </si>
  <si>
    <t>A1</t>
  </si>
  <si>
    <t>DESPESAS COM ENERGIA ELÉTRICA</t>
  </si>
  <si>
    <t>A2</t>
  </si>
  <si>
    <t xml:space="preserve">DESPESAS COM FUNCIONÁRIOS (COM ENCARGOS)                                                               </t>
  </si>
  <si>
    <t>A3</t>
  </si>
  <si>
    <t>DESPESAS COM MATERIAIS, FERRAMENTAS E EQUIPAMENTOS NECESSÁRIOS PARA EXECUÇÃO DOS SERVIÇOS</t>
  </si>
  <si>
    <t>A4</t>
  </si>
  <si>
    <t>DESPESAS OPERACIONAIS (CUSTOS ADMINISTRATIVOS)</t>
  </si>
  <si>
    <t>A5</t>
  </si>
  <si>
    <t xml:space="preserve">OUTRAS - ESPECIFICAR: </t>
  </si>
  <si>
    <t>B</t>
  </si>
  <si>
    <t>VALOR DOS IMPOSTOS E CONTRIBUIÇÕES</t>
  </si>
  <si>
    <t>C</t>
  </si>
  <si>
    <t xml:space="preserve">LUCRO </t>
  </si>
  <si>
    <t>D</t>
  </si>
  <si>
    <t>VALOR EM R$ ( D = A + B + C)</t>
  </si>
  <si>
    <t>Planilha para Composição de Preços, para informar o custo unitário, nos termos do art. 40, §2º, inciso II, c/c art. 7º, §2º inciso II da Lei 8.666/93, para preenchimento junto a proposta a fim de justificar o valor proposto.</t>
  </si>
  <si>
    <t>Prazo da Ata: A contar de sua assinatura por um período de 12 meses.</t>
  </si>
  <si>
    <t>ITEM</t>
  </si>
  <si>
    <t>QUANT HORAS DOS SERVIÇOS / RESERVA DAS PEÇAS (R$)</t>
  </si>
  <si>
    <t>Desconto Proposto (%)</t>
  </si>
  <si>
    <t>Subtotal&gt;&gt;</t>
  </si>
  <si>
    <t>O objeto do presente termo de referência será recebido em remessa única pela Secretaria com prazo não superior a 05 (cinco) dias úteis após recebimento da nota de empenho.</t>
  </si>
  <si>
    <t>O Objeto da presente Licitação deverá ser recebido e/ou executado conforme especificação na íntegra do Termo de Referência (Anexo II).</t>
  </si>
  <si>
    <t> VALOR TOTAL</t>
  </si>
  <si>
    <t>EVENTUAL CONTRATAÇÃO DE EMPRESA PARA MANUTENÇÃO DE VEÍCULOS (SERVIÇOS E PEÇAS) - SRP</t>
  </si>
  <si>
    <t>Representante:</t>
  </si>
  <si>
    <t>CPF:</t>
  </si>
  <si>
    <t>Enquadramento:</t>
  </si>
  <si>
    <t>Homologação: __/__/2023</t>
  </si>
  <si>
    <t>Previsão Publicação: __/__/2023</t>
  </si>
  <si>
    <t>MAIOR DESCONTO POR LOTE</t>
  </si>
  <si>
    <t>Valor (com desconto)</t>
  </si>
  <si>
    <t>--</t>
  </si>
  <si>
    <r>
      <t xml:space="preserve">ITEM 01 DO LOTE 01 - </t>
    </r>
    <r>
      <rPr>
        <sz val="9"/>
        <rFont val="Arial"/>
        <family val="2"/>
      </rPr>
      <t>SERVIÇO DE MANUTENÇÃO PREVENTIVA E CORRETIVA ESPECIALIZADA EM VEÍCULOS</t>
    </r>
  </si>
  <si>
    <t>PREGÃO ELETRÔNICO Nº 118/2023</t>
  </si>
  <si>
    <t>PROCESSO ADMINISTRATIVO N° 1619/2023 de 08/05/2023</t>
  </si>
  <si>
    <t>Sec. de Obras</t>
  </si>
  <si>
    <t>O pagamento do objeto de que trata o PREGÃO ELETRÔNICO 118/2023, será efetuado pela Tesouraria da Prefeitura Municipal de Sumidouro.</t>
  </si>
  <si>
    <t>SERVIÇO DE MANUTENÇÃO PREVENTIVA E CORRETIVA ESPECIALIZADA EM VEÍCULOS - SECRETARIA DE OBRAS</t>
  </si>
  <si>
    <t>PEÇAS E ACESSÓRIOS ORIGINAIS OU GENUÍNOS (MAIOR PERCENTUAL DE DESCONTO SOBRE A TABELA DO SISTEMA DE ORÇAMENTAÇÃO ELETRÔNICA AUDATEX OU SIMILAR) - SECRETARIA DE OBRAS</t>
  </si>
  <si>
    <t>Abertura das Propostas: 21/09/2023, às 10:00hs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</si>
</sst>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&quot;R$&quot;* #,##0.00_);_(&quot;R$&quot;* \(#,##0.00\);_(&quot;R$&quot;* &quot;-&quot;??_);_(@_)"/>
    <numFmt numFmtId="167" formatCode="#,#00"/>
    <numFmt numFmtId="168" formatCode="00"/>
    <numFmt numFmtId="169" formatCode="#,##0.00#"/>
    <numFmt numFmtId="170" formatCode="0.00#"/>
    <numFmt numFmtId="171" formatCode="&quot;R$&quot;\ #,##0.00"/>
    <numFmt numFmtId="172" formatCode="0.000"/>
  </numFmts>
  <fonts count="2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color indexed="8"/>
      <name val="Arial"/>
      <family val="2"/>
    </font>
    <font>
      <sz val="7"/>
      <color indexed="9"/>
      <name val="Arial"/>
      <family val="2"/>
    </font>
    <font>
      <u/>
      <sz val="10"/>
      <color indexed="9"/>
      <name val="Arial"/>
      <family val="2"/>
    </font>
    <font>
      <sz val="10"/>
      <color indexed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4"/>
      <name val="Arial"/>
      <family val="2"/>
    </font>
    <font>
      <b/>
      <sz val="7.5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/>
      <diagonal/>
    </border>
    <border>
      <left/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/>
      <top/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/>
      <right/>
      <top style="hair">
        <color indexed="23"/>
      </top>
      <bottom style="hair">
        <color indexed="55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 applyAlignment="1" applyProtection="1">
      <alignment vertical="center"/>
      <protection hidden="1"/>
    </xf>
    <xf numFmtId="4" fontId="7" fillId="0" borderId="0" xfId="0" applyNumberFormat="1" applyFont="1" applyAlignment="1" applyProtection="1">
      <alignment vertical="center" wrapText="1"/>
      <protection hidden="1"/>
    </xf>
    <xf numFmtId="0" fontId="7" fillId="0" borderId="0" xfId="0" applyFont="1" applyAlignment="1" applyProtection="1">
      <alignment vertical="center" wrapText="1"/>
      <protection hidden="1"/>
    </xf>
    <xf numFmtId="49" fontId="0" fillId="0" borderId="0" xfId="0" applyNumberFormat="1"/>
    <xf numFmtId="170" fontId="5" fillId="0" borderId="0" xfId="0" applyNumberFormat="1" applyFont="1" applyAlignment="1" applyProtection="1">
      <alignment vertical="center"/>
      <protection hidden="1"/>
    </xf>
    <xf numFmtId="170" fontId="2" fillId="0" borderId="0" xfId="2" applyNumberFormat="1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wrapText="1"/>
    </xf>
    <xf numFmtId="169" fontId="2" fillId="0" borderId="0" xfId="0" applyNumberFormat="1" applyFont="1" applyAlignment="1" applyProtection="1">
      <alignment horizontal="center" vertical="center" wrapText="1"/>
      <protection hidden="1"/>
    </xf>
    <xf numFmtId="169" fontId="5" fillId="0" borderId="0" xfId="0" applyNumberFormat="1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right"/>
      <protection hidden="1"/>
    </xf>
    <xf numFmtId="0" fontId="0" fillId="2" borderId="1" xfId="0" applyFill="1" applyBorder="1"/>
    <xf numFmtId="0" fontId="0" fillId="3" borderId="1" xfId="0" applyFill="1" applyBorder="1" applyAlignment="1">
      <alignment vertical="center" wrapText="1"/>
    </xf>
    <xf numFmtId="0" fontId="0" fillId="3" borderId="1" xfId="0" applyFill="1" applyBorder="1"/>
    <xf numFmtId="49" fontId="0" fillId="3" borderId="1" xfId="0" applyNumberFormat="1" applyFill="1" applyBorder="1"/>
    <xf numFmtId="0" fontId="0" fillId="4" borderId="1" xfId="0" applyFill="1" applyBorder="1" applyAlignment="1">
      <alignment vertical="center" wrapText="1"/>
    </xf>
    <xf numFmtId="0" fontId="0" fillId="0" borderId="0" xfId="0" applyAlignment="1">
      <alignment wrapText="1"/>
    </xf>
    <xf numFmtId="0" fontId="0" fillId="5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6" borderId="1" xfId="0" applyFill="1" applyBorder="1" applyAlignment="1">
      <alignment vertical="center"/>
    </xf>
    <xf numFmtId="0" fontId="8" fillId="0" borderId="0" xfId="0" applyFont="1" applyAlignment="1" applyProtection="1">
      <alignment horizontal="right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169" fontId="4" fillId="0" borderId="0" xfId="0" applyNumberFormat="1" applyFont="1" applyAlignment="1" applyProtection="1">
      <alignment horizontal="center" vertical="center"/>
      <protection hidden="1"/>
    </xf>
    <xf numFmtId="170" fontId="4" fillId="0" borderId="0" xfId="0" applyNumberFormat="1" applyFont="1" applyAlignment="1" applyProtection="1">
      <alignment horizontal="center" vertical="center"/>
      <protection hidden="1"/>
    </xf>
    <xf numFmtId="0" fontId="7" fillId="0" borderId="2" xfId="0" applyFont="1" applyBorder="1" applyAlignment="1">
      <alignment vertical="center" wrapText="1"/>
    </xf>
    <xf numFmtId="0" fontId="8" fillId="7" borderId="2" xfId="0" applyFont="1" applyFill="1" applyBorder="1" applyAlignment="1" applyProtection="1">
      <alignment horizontal="center" vertical="center" wrapText="1"/>
      <protection hidden="1"/>
    </xf>
    <xf numFmtId="168" fontId="7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9" fontId="8" fillId="0" borderId="2" xfId="2" applyNumberFormat="1" applyFont="1" applyFill="1" applyBorder="1" applyAlignment="1" applyProtection="1">
      <alignment horizontal="center" vertical="center" wrapText="1"/>
      <protection hidden="1"/>
    </xf>
    <xf numFmtId="168" fontId="10" fillId="0" borderId="0" xfId="0" applyNumberFormat="1" applyFont="1" applyAlignment="1" applyProtection="1">
      <alignment vertical="center" wrapText="1"/>
      <protection hidden="1"/>
    </xf>
    <xf numFmtId="0" fontId="10" fillId="0" borderId="0" xfId="0" applyFont="1" applyAlignment="1" applyProtection="1">
      <alignment horizontal="left" vertical="center"/>
      <protection hidden="1"/>
    </xf>
    <xf numFmtId="49" fontId="2" fillId="0" borderId="0" xfId="2" applyNumberFormat="1" applyFont="1" applyBorder="1" applyAlignment="1" applyProtection="1">
      <alignment horizontal="center" vertical="center" wrapText="1"/>
      <protection hidden="1"/>
    </xf>
    <xf numFmtId="49" fontId="2" fillId="0" borderId="0" xfId="0" applyNumberFormat="1" applyFont="1" applyAlignment="1" applyProtection="1">
      <alignment vertical="center" wrapText="1"/>
      <protection hidden="1"/>
    </xf>
    <xf numFmtId="49" fontId="7" fillId="0" borderId="0" xfId="0" applyNumberFormat="1" applyFont="1" applyAlignment="1" applyProtection="1">
      <alignment vertical="center" wrapText="1"/>
      <protection hidden="1"/>
    </xf>
    <xf numFmtId="49" fontId="12" fillId="0" borderId="0" xfId="0" applyNumberFormat="1" applyFont="1" applyAlignment="1" applyProtection="1">
      <alignment vertical="center" wrapText="1"/>
      <protection hidden="1"/>
    </xf>
    <xf numFmtId="49" fontId="13" fillId="0" borderId="0" xfId="0" applyNumberFormat="1" applyFont="1" applyAlignment="1" applyProtection="1">
      <alignment vertical="center" wrapText="1"/>
      <protection hidden="1"/>
    </xf>
    <xf numFmtId="49" fontId="12" fillId="0" borderId="0" xfId="0" applyNumberFormat="1" applyFont="1" applyAlignment="1" applyProtection="1">
      <alignment horizontal="left" vertical="center" wrapText="1"/>
      <protection hidden="1"/>
    </xf>
    <xf numFmtId="49" fontId="14" fillId="0" borderId="0" xfId="0" applyNumberFormat="1" applyFont="1" applyAlignment="1" applyProtection="1">
      <alignment vertical="center" wrapText="1"/>
      <protection hidden="1"/>
    </xf>
    <xf numFmtId="169" fontId="8" fillId="7" borderId="2" xfId="0" applyNumberFormat="1" applyFont="1" applyFill="1" applyBorder="1" applyAlignment="1" applyProtection="1">
      <alignment horizontal="center" vertical="center" wrapText="1"/>
      <protection hidden="1"/>
    </xf>
    <xf numFmtId="169" fontId="10" fillId="0" borderId="0" xfId="0" applyNumberFormat="1" applyFont="1" applyAlignment="1" applyProtection="1">
      <alignment vertical="center" wrapText="1"/>
      <protection hidden="1"/>
    </xf>
    <xf numFmtId="166" fontId="0" fillId="0" borderId="0" xfId="1" applyFont="1" applyFill="1" applyBorder="1" applyAlignment="1" applyProtection="1">
      <alignment horizontal="left"/>
    </xf>
    <xf numFmtId="167" fontId="7" fillId="0" borderId="2" xfId="0" applyNumberFormat="1" applyFont="1" applyBorder="1" applyAlignment="1" applyProtection="1">
      <alignment horizontal="center" vertical="center" wrapText="1"/>
      <protection hidden="1"/>
    </xf>
    <xf numFmtId="169" fontId="4" fillId="0" borderId="3" xfId="0" applyNumberFormat="1" applyFont="1" applyBorder="1" applyAlignment="1" applyProtection="1">
      <alignment horizontal="center" vertical="center"/>
      <protection hidden="1"/>
    </xf>
    <xf numFmtId="169" fontId="7" fillId="0" borderId="2" xfId="0" applyNumberFormat="1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vertical="center"/>
      <protection hidden="1"/>
    </xf>
    <xf numFmtId="0" fontId="15" fillId="0" borderId="0" xfId="0" applyFont="1" applyAlignment="1">
      <alignment horizontal="justify"/>
    </xf>
    <xf numFmtId="10" fontId="7" fillId="0" borderId="2" xfId="0" applyNumberFormat="1" applyFont="1" applyBorder="1" applyAlignment="1" applyProtection="1">
      <alignment horizontal="center" vertical="center" wrapText="1"/>
      <protection hidden="1"/>
    </xf>
    <xf numFmtId="168" fontId="7" fillId="7" borderId="2" xfId="0" applyNumberFormat="1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vertical="center" wrapText="1"/>
    </xf>
    <xf numFmtId="0" fontId="11" fillId="7" borderId="2" xfId="0" applyFont="1" applyFill="1" applyBorder="1" applyAlignment="1">
      <alignment horizontal="center" vertical="center" wrapText="1"/>
    </xf>
    <xf numFmtId="167" fontId="7" fillId="7" borderId="2" xfId="0" applyNumberFormat="1" applyFont="1" applyFill="1" applyBorder="1" applyAlignment="1" applyProtection="1">
      <alignment horizontal="center" vertical="center" wrapText="1"/>
      <protection hidden="1"/>
    </xf>
    <xf numFmtId="169" fontId="7" fillId="7" borderId="2" xfId="0" applyNumberFormat="1" applyFont="1" applyFill="1" applyBorder="1" applyAlignment="1" applyProtection="1">
      <alignment horizontal="center" vertical="center" wrapText="1"/>
      <protection hidden="1"/>
    </xf>
    <xf numFmtId="169" fontId="8" fillId="7" borderId="2" xfId="2" applyNumberFormat="1" applyFont="1" applyFill="1" applyBorder="1" applyAlignment="1" applyProtection="1">
      <alignment horizontal="center" vertical="center" wrapText="1"/>
      <protection hidden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8" fillId="7" borderId="2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 applyProtection="1">
      <alignment horizontal="center" vertical="center" wrapText="1"/>
      <protection hidden="1"/>
    </xf>
    <xf numFmtId="166" fontId="7" fillId="0" borderId="2" xfId="1" applyFont="1" applyFill="1" applyBorder="1" applyAlignment="1" applyProtection="1">
      <alignment horizontal="center" vertical="center" wrapText="1"/>
      <protection hidden="1"/>
    </xf>
    <xf numFmtId="10" fontId="8" fillId="7" borderId="2" xfId="0" applyNumberFormat="1" applyFont="1" applyFill="1" applyBorder="1" applyAlignment="1">
      <alignment horizontal="center" vertical="center"/>
    </xf>
    <xf numFmtId="0" fontId="2" fillId="3" borderId="1" xfId="0" applyFont="1" applyFill="1" applyBorder="1"/>
    <xf numFmtId="166" fontId="19" fillId="9" borderId="1" xfId="1" applyFont="1" applyFill="1" applyBorder="1" applyAlignment="1">
      <alignment horizontal="center" vertical="center" wrapText="1"/>
    </xf>
    <xf numFmtId="166" fontId="19" fillId="3" borderId="1" xfId="1" applyFont="1" applyFill="1" applyBorder="1" applyAlignment="1">
      <alignment horizontal="center" vertical="center" wrapText="1"/>
    </xf>
    <xf numFmtId="166" fontId="19" fillId="8" borderId="1" xfId="1" applyFont="1" applyFill="1" applyBorder="1" applyAlignment="1" applyProtection="1">
      <alignment horizontal="center" vertical="center" wrapText="1"/>
      <protection locked="0"/>
    </xf>
    <xf numFmtId="10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left"/>
      <protection locked="0"/>
    </xf>
    <xf numFmtId="172" fontId="2" fillId="0" borderId="0" xfId="0" applyNumberFormat="1" applyFont="1" applyAlignment="1" applyProtection="1">
      <alignment vertical="center" wrapText="1"/>
      <protection hidden="1"/>
    </xf>
    <xf numFmtId="0" fontId="1" fillId="0" borderId="0" xfId="0" applyFont="1"/>
    <xf numFmtId="0" fontId="1" fillId="0" borderId="0" xfId="0" applyFont="1" applyAlignment="1">
      <alignment wrapText="1"/>
    </xf>
    <xf numFmtId="169" fontId="8" fillId="0" borderId="2" xfId="2" applyNumberFormat="1" applyFont="1" applyFill="1" applyBorder="1" applyAlignment="1" applyProtection="1">
      <alignment horizontal="center" vertical="center" wrapText="1"/>
    </xf>
    <xf numFmtId="10" fontId="8" fillId="0" borderId="2" xfId="0" quotePrefix="1" applyNumberFormat="1" applyFont="1" applyBorder="1" applyAlignment="1">
      <alignment horizontal="center" vertical="center"/>
    </xf>
    <xf numFmtId="10" fontId="8" fillId="7" borderId="2" xfId="0" quotePrefix="1" applyNumberFormat="1" applyFont="1" applyFill="1" applyBorder="1" applyAlignment="1">
      <alignment horizontal="center" vertical="center"/>
    </xf>
    <xf numFmtId="171" fontId="8" fillId="7" borderId="2" xfId="2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8" fillId="0" borderId="3" xfId="0" applyFont="1" applyBorder="1" applyAlignment="1" applyProtection="1">
      <alignment horizontal="left"/>
      <protection locked="0"/>
    </xf>
    <xf numFmtId="0" fontId="16" fillId="0" borderId="1" xfId="0" applyFont="1" applyBorder="1" applyAlignment="1">
      <alignment vertical="center" wrapText="1"/>
    </xf>
    <xf numFmtId="0" fontId="8" fillId="0" borderId="0" xfId="0" applyFont="1" applyAlignment="1" applyProtection="1">
      <alignment vertical="center" wrapText="1"/>
      <protection hidden="1"/>
    </xf>
    <xf numFmtId="169" fontId="9" fillId="3" borderId="5" xfId="0" applyNumberFormat="1" applyFont="1" applyFill="1" applyBorder="1" applyAlignment="1">
      <alignment horizontal="left" vertical="center" wrapText="1"/>
    </xf>
    <xf numFmtId="169" fontId="9" fillId="3" borderId="6" xfId="0" applyNumberFormat="1" applyFont="1" applyFill="1" applyBorder="1" applyAlignment="1">
      <alignment horizontal="left" vertical="center" wrapText="1"/>
    </xf>
    <xf numFmtId="0" fontId="8" fillId="0" borderId="0" xfId="0" applyFont="1" applyAlignment="1" applyProtection="1">
      <alignment horizontal="left" vertical="center"/>
      <protection hidden="1"/>
    </xf>
    <xf numFmtId="166" fontId="8" fillId="0" borderId="0" xfId="1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164" fontId="3" fillId="3" borderId="7" xfId="2" applyNumberFormat="1" applyFont="1" applyFill="1" applyBorder="1" applyAlignment="1" applyProtection="1">
      <alignment horizontal="left" vertical="center" wrapText="1"/>
    </xf>
    <xf numFmtId="164" fontId="3" fillId="3" borderId="8" xfId="2" applyNumberFormat="1" applyFont="1" applyFill="1" applyBorder="1" applyAlignment="1" applyProtection="1">
      <alignment horizontal="left" vertical="center" wrapText="1"/>
    </xf>
    <xf numFmtId="3" fontId="8" fillId="0" borderId="9" xfId="0" applyNumberFormat="1" applyFont="1" applyBorder="1" applyAlignment="1" applyProtection="1">
      <alignment horizontal="left"/>
      <protection locked="0"/>
    </xf>
    <xf numFmtId="0" fontId="8" fillId="0" borderId="9" xfId="0" applyFont="1" applyBorder="1" applyAlignment="1" applyProtection="1">
      <alignment horizontal="left"/>
      <protection locked="0"/>
    </xf>
    <xf numFmtId="0" fontId="8" fillId="0" borderId="4" xfId="0" applyFont="1" applyBorder="1" applyAlignment="1" applyProtection="1">
      <alignment horizontal="left"/>
      <protection locked="0"/>
    </xf>
  </cellXfs>
  <cellStyles count="3">
    <cellStyle name="Moeda" xfId="1" builtinId="4"/>
    <cellStyle name="Normal" xfId="0" builtinId="0"/>
    <cellStyle name="Vírgula" xfId="2" builtinId="3"/>
  </cellStyles>
  <dxfs count="18">
    <dxf>
      <font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52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47"/>
        </patternFill>
      </fill>
    </dxf>
    <dxf>
      <font>
        <b/>
        <i/>
        <strike val="0"/>
        <condense val="0"/>
        <extend val="0"/>
        <u val="double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/>
        <strike val="0"/>
        <condense val="0"/>
        <extend val="0"/>
        <u val="none"/>
      </font>
      <fill>
        <patternFill>
          <bgColor indexed="4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u val="double"/>
      </font>
      <fill>
        <patternFill>
          <bgColor indexed="5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0</xdr:row>
      <xdr:rowOff>0</xdr:rowOff>
    </xdr:from>
    <xdr:to>
      <xdr:col>4</xdr:col>
      <xdr:colOff>22023</xdr:colOff>
      <xdr:row>0</xdr:row>
      <xdr:rowOff>695325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52B5D467-81FF-D356-659B-712EDC0C276C}"/>
            </a:ext>
          </a:extLst>
        </xdr:cNvPr>
        <xdr:cNvSpPr txBox="1">
          <a:spLocks noChangeArrowheads="1"/>
        </xdr:cNvSpPr>
      </xdr:nvSpPr>
      <xdr:spPr bwMode="auto">
        <a:xfrm>
          <a:off x="771525" y="0"/>
          <a:ext cx="43434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Estado do Rio de Janeiro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PREFEITURA MUNICIPAL DE SUMIDOURO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CNPJ: 32.165.706/0001-08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Rua Alfredo Chaves, 39 - Centro – Sumidouro/RJ – CEP 28637-000</a:t>
          </a: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342900</xdr:colOff>
      <xdr:row>0</xdr:row>
      <xdr:rowOff>676275</xdr:rowOff>
    </xdr:to>
    <xdr:pic>
      <xdr:nvPicPr>
        <xdr:cNvPr id="1107" name="Picture 2" descr="brasãoGIF_300dpi">
          <a:extLst>
            <a:ext uri="{FF2B5EF4-FFF2-40B4-BE49-F238E27FC236}">
              <a16:creationId xmlns:a16="http://schemas.microsoft.com/office/drawing/2014/main" id="{4C44DFF5-E8D2-51EE-A0B5-7F9958720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53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209550</xdr:colOff>
      <xdr:row>0</xdr:row>
      <xdr:rowOff>504825</xdr:rowOff>
    </xdr:from>
    <xdr:to>
      <xdr:col>7</xdr:col>
      <xdr:colOff>647700</xdr:colOff>
      <xdr:row>4</xdr:row>
      <xdr:rowOff>133350</xdr:rowOff>
    </xdr:to>
    <xdr:grpSp>
      <xdr:nvGrpSpPr>
        <xdr:cNvPr id="1108" name="Group 60">
          <a:extLst>
            <a:ext uri="{FF2B5EF4-FFF2-40B4-BE49-F238E27FC236}">
              <a16:creationId xmlns:a16="http://schemas.microsoft.com/office/drawing/2014/main" id="{A3060EC3-5509-E1C0-204C-7EA9E3B0DB60}"/>
            </a:ext>
          </a:extLst>
        </xdr:cNvPr>
        <xdr:cNvGrpSpPr>
          <a:grpSpLocks/>
        </xdr:cNvGrpSpPr>
      </xdr:nvGrpSpPr>
      <xdr:grpSpPr bwMode="auto">
        <a:xfrm>
          <a:off x="5353050" y="504825"/>
          <a:ext cx="2475672" cy="870916"/>
          <a:chOff x="520" y="6"/>
          <a:chExt cx="188" cy="90"/>
        </a:xfrm>
      </xdr:grpSpPr>
      <xdr:sp macro="" textlink="">
        <xdr:nvSpPr>
          <xdr:cNvPr id="1085" name="Caixa de texto 2">
            <a:extLst>
              <a:ext uri="{FF2B5EF4-FFF2-40B4-BE49-F238E27FC236}">
                <a16:creationId xmlns:a16="http://schemas.microsoft.com/office/drawing/2014/main" id="{C9E466AB-4F2E-28E9-FBF6-21F9E192E77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0" y="6"/>
            <a:ext cx="188" cy="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COMISSÃO PERMANENTE DE LICITAÇÕES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PROCESSO ________________________ 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RÚBRICA  ______________ FLS _______</a:t>
            </a: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86" name="Caixa de texto 3">
            <a:extLst>
              <a:ext uri="{FF2B5EF4-FFF2-40B4-BE49-F238E27FC236}">
                <a16:creationId xmlns:a16="http://schemas.microsoft.com/office/drawing/2014/main" id="{A5332FCB-CD61-0A18-6077-2D31C9C6392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52" y="19"/>
            <a:ext cx="100" cy="3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1619/23</a:t>
            </a:r>
          </a:p>
          <a:p>
            <a:pPr algn="l" rtl="0">
              <a:lnSpc>
                <a:spcPts val="1100"/>
              </a:lnSpc>
              <a:defRPr sz="1000"/>
            </a:pPr>
            <a:endParaRPr lang="pt-B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L36"/>
  <sheetViews>
    <sheetView tabSelected="1" zoomScale="115" zoomScaleNormal="115" zoomScaleSheetLayoutView="100" workbookViewId="0">
      <selection activeCell="F14" sqref="F14"/>
    </sheetView>
  </sheetViews>
  <sheetFormatPr defaultColWidth="9.140625" defaultRowHeight="12.75" x14ac:dyDescent="0.2"/>
  <cols>
    <col min="1" max="1" width="5.28515625" style="1" customWidth="1"/>
    <col min="2" max="2" width="48.7109375" style="2" customWidth="1"/>
    <col min="3" max="3" width="10.42578125" style="1" customWidth="1"/>
    <col min="4" max="4" width="12.7109375" style="1" customWidth="1"/>
    <col min="5" max="7" width="10.140625" style="13" customWidth="1"/>
    <col min="8" max="8" width="13.28515625" style="11" customWidth="1"/>
    <col min="9" max="9" width="11.85546875" style="39" hidden="1" customWidth="1"/>
    <col min="10" max="10" width="11.5703125" style="2" customWidth="1"/>
    <col min="11" max="16" width="9.140625" style="2"/>
    <col min="17" max="17" width="10" style="2" bestFit="1" customWidth="1"/>
    <col min="18" max="16384" width="9.140625" style="2"/>
  </cols>
  <sheetData>
    <row r="1" spans="1:12" ht="58.7" customHeight="1" x14ac:dyDescent="0.2">
      <c r="I1" s="38"/>
    </row>
    <row r="2" spans="1:12" x14ac:dyDescent="0.2">
      <c r="A2" s="83" t="s">
        <v>17</v>
      </c>
      <c r="B2" s="83"/>
      <c r="C2" s="83"/>
      <c r="D2" s="83"/>
      <c r="E2" s="83"/>
      <c r="F2" s="83"/>
      <c r="G2" s="83"/>
      <c r="H2" s="83"/>
    </row>
    <row r="3" spans="1:12" x14ac:dyDescent="0.2">
      <c r="A3" s="83" t="str">
        <f>UPPER(Dados!B1&amp;"  -  "&amp;Dados!B4)</f>
        <v>PREGÃO ELETRÔNICO Nº 118/2023  -  ABERTURA DAS PROPOSTAS: 21/09/2023, ÀS 10:00HS</v>
      </c>
      <c r="B3" s="83"/>
      <c r="C3" s="83"/>
      <c r="D3" s="83"/>
      <c r="E3" s="83"/>
      <c r="F3" s="83"/>
      <c r="G3" s="83"/>
      <c r="H3" s="83"/>
    </row>
    <row r="4" spans="1:12" x14ac:dyDescent="0.2">
      <c r="A4" s="87" t="str">
        <f>Dados!B3</f>
        <v>EVENTUAL CONTRATAÇÃO DE EMPRESA PARA MANUTENÇÃO DE VEÍCULOS (SERVIÇOS E PEÇAS) - SRP</v>
      </c>
      <c r="B4" s="87"/>
      <c r="C4" s="87"/>
      <c r="D4" s="87"/>
      <c r="E4" s="87"/>
      <c r="F4" s="87"/>
      <c r="G4" s="87"/>
      <c r="H4" s="87"/>
    </row>
    <row r="5" spans="1:12" x14ac:dyDescent="0.2">
      <c r="A5" s="83" t="str">
        <f>Dados!B2</f>
        <v>PROCESSO ADMINISTRATIVO N° 1619/2023 de 08/05/2023</v>
      </c>
      <c r="B5" s="83"/>
      <c r="C5" s="83"/>
      <c r="D5" s="83"/>
      <c r="E5" s="83"/>
      <c r="F5" s="83"/>
      <c r="G5" s="83"/>
      <c r="H5" s="83"/>
    </row>
    <row r="6" spans="1:12" x14ac:dyDescent="0.2">
      <c r="A6" s="51" t="str">
        <f>Dados!B7</f>
        <v>MAIOR DESCONTO POR LOTE</v>
      </c>
      <c r="B6" s="51"/>
      <c r="C6" s="90" t="s">
        <v>26</v>
      </c>
      <c r="D6" s="90"/>
      <c r="E6" s="91">
        <f>Dados!B8</f>
        <v>913670</v>
      </c>
      <c r="F6" s="91"/>
      <c r="G6" s="91"/>
      <c r="H6" s="51"/>
    </row>
    <row r="7" spans="1:12" ht="2.25" customHeight="1" x14ac:dyDescent="0.2">
      <c r="A7" s="6"/>
      <c r="B7" s="6"/>
      <c r="C7" s="6"/>
      <c r="D7" s="6"/>
      <c r="E7" s="14"/>
      <c r="F7" s="14"/>
      <c r="G7" s="14"/>
      <c r="H7" s="10"/>
    </row>
    <row r="8" spans="1:12" s="8" customFormat="1" ht="12.2" customHeight="1" x14ac:dyDescent="0.2">
      <c r="A8" s="15" t="s">
        <v>0</v>
      </c>
      <c r="B8" s="85"/>
      <c r="C8" s="85"/>
      <c r="D8" s="85"/>
      <c r="E8" s="85"/>
      <c r="F8" s="85"/>
      <c r="G8" s="85"/>
      <c r="H8" s="85"/>
      <c r="I8" s="40"/>
    </row>
    <row r="9" spans="1:12" s="8" customFormat="1" ht="12.2" customHeight="1" x14ac:dyDescent="0.2">
      <c r="A9" s="15" t="s">
        <v>1</v>
      </c>
      <c r="B9" s="97"/>
      <c r="C9" s="97"/>
      <c r="D9" s="97"/>
      <c r="E9" s="97"/>
      <c r="F9" s="97"/>
      <c r="G9" s="97"/>
      <c r="H9" s="97"/>
      <c r="I9" s="40"/>
    </row>
    <row r="10" spans="1:12" s="8" customFormat="1" ht="12.2" customHeight="1" x14ac:dyDescent="0.2">
      <c r="A10" s="15" t="s">
        <v>2</v>
      </c>
      <c r="B10" s="75"/>
      <c r="C10" s="26" t="s">
        <v>6</v>
      </c>
      <c r="D10" s="95"/>
      <c r="E10" s="96"/>
      <c r="F10" s="96"/>
      <c r="G10" s="96"/>
      <c r="H10" s="96"/>
      <c r="I10" s="40"/>
    </row>
    <row r="11" spans="1:12" ht="4.7" customHeight="1" x14ac:dyDescent="0.2">
      <c r="A11" s="3"/>
      <c r="B11" s="28"/>
      <c r="C11" s="28"/>
      <c r="D11" s="28"/>
      <c r="E11" s="49"/>
      <c r="F11" s="29"/>
      <c r="G11" s="29"/>
      <c r="H11" s="30"/>
    </row>
    <row r="12" spans="1:12" s="8" customFormat="1" ht="45" x14ac:dyDescent="0.2">
      <c r="A12" s="32" t="s">
        <v>50</v>
      </c>
      <c r="B12" s="32" t="s">
        <v>3</v>
      </c>
      <c r="C12" s="32" t="s">
        <v>4</v>
      </c>
      <c r="D12" s="67" t="s">
        <v>51</v>
      </c>
      <c r="E12" s="45" t="s">
        <v>23</v>
      </c>
      <c r="F12" s="45" t="s">
        <v>52</v>
      </c>
      <c r="G12" s="45" t="s">
        <v>64</v>
      </c>
      <c r="H12" s="32" t="s">
        <v>5</v>
      </c>
      <c r="I12" s="40"/>
    </row>
    <row r="13" spans="1:12" s="8" customFormat="1" ht="11.25" x14ac:dyDescent="0.2">
      <c r="A13" s="54"/>
      <c r="B13" s="66"/>
      <c r="C13" s="56"/>
      <c r="D13" s="57"/>
      <c r="E13" s="58"/>
      <c r="F13" s="59"/>
      <c r="G13" s="59"/>
      <c r="H13" s="59"/>
      <c r="I13" s="40"/>
      <c r="L13" s="7"/>
    </row>
    <row r="14" spans="1:12" s="8" customFormat="1" ht="22.5" x14ac:dyDescent="0.2">
      <c r="A14" s="33">
        <v>1</v>
      </c>
      <c r="B14" s="31" t="s">
        <v>71</v>
      </c>
      <c r="C14" s="34" t="s">
        <v>29</v>
      </c>
      <c r="D14" s="48">
        <v>3000</v>
      </c>
      <c r="E14" s="50">
        <v>137.88999999999999</v>
      </c>
      <c r="F14" s="74"/>
      <c r="G14" s="79" t="str">
        <f>IF(F14="","",IF(ISTEXT(F14),"NC",E14-I14))</f>
        <v/>
      </c>
      <c r="H14" s="79" t="str">
        <f>IF(F14="","",IF(ISTEXT(F14),"NC",G14*D14))</f>
        <v/>
      </c>
      <c r="I14" s="35">
        <f>F14*E14</f>
        <v>0</v>
      </c>
      <c r="L14" s="7"/>
    </row>
    <row r="15" spans="1:12" s="8" customFormat="1" ht="45" x14ac:dyDescent="0.2">
      <c r="A15" s="33">
        <v>2</v>
      </c>
      <c r="B15" s="31" t="s">
        <v>72</v>
      </c>
      <c r="C15" s="34" t="s">
        <v>30</v>
      </c>
      <c r="D15" s="68">
        <v>500000</v>
      </c>
      <c r="E15" s="53">
        <v>4.0099999999999997E-2</v>
      </c>
      <c r="F15" s="74"/>
      <c r="G15" s="80" t="s">
        <v>65</v>
      </c>
      <c r="H15" s="79" t="str">
        <f>IF(F15="","",IF(ISTEXT(F15),"NC",D15))</f>
        <v/>
      </c>
      <c r="I15" s="35"/>
      <c r="L15" s="7"/>
    </row>
    <row r="16" spans="1:12" s="8" customFormat="1" ht="11.25" x14ac:dyDescent="0.2">
      <c r="A16" s="54"/>
      <c r="B16" s="55"/>
      <c r="C16" s="56"/>
      <c r="D16" s="57"/>
      <c r="E16" s="45" t="s">
        <v>53</v>
      </c>
      <c r="F16" s="69">
        <f>SUM(F14:F15)</f>
        <v>0</v>
      </c>
      <c r="G16" s="81" t="s">
        <v>65</v>
      </c>
      <c r="H16" s="82">
        <f>IF(F14="",0,IF(ISTEXT(F14),0,SUM((H14:H15))))</f>
        <v>0</v>
      </c>
      <c r="I16" s="40"/>
      <c r="L16" s="7"/>
    </row>
    <row r="17" spans="1:9" s="27" customFormat="1" ht="9" x14ac:dyDescent="0.2">
      <c r="A17" s="36"/>
      <c r="E17" s="46"/>
      <c r="F17" s="46"/>
      <c r="G17" s="88" t="s">
        <v>24</v>
      </c>
      <c r="H17" s="89"/>
      <c r="I17" s="41"/>
    </row>
    <row r="18" spans="1:9" x14ac:dyDescent="0.2">
      <c r="G18" s="93" t="str">
        <f>IF(SUM(H13:H15)=0,"",SUM(H16))</f>
        <v/>
      </c>
      <c r="H18" s="94"/>
      <c r="I18" s="42"/>
    </row>
    <row r="19" spans="1:9" s="37" customFormat="1" ht="9" x14ac:dyDescent="0.2">
      <c r="A19" s="84" t="str">
        <f>" - "&amp;Dados!B23</f>
        <v xml:space="preserve"> - O objeto do presente termo de referência será recebido em remessa única pela Secretaria com prazo não superior a 05 (cinco) dias úteis após recebimento da nota de empenho.</v>
      </c>
      <c r="B19" s="84"/>
      <c r="C19" s="84"/>
      <c r="D19" s="84"/>
      <c r="E19" s="84"/>
      <c r="F19" s="84"/>
      <c r="G19" s="84"/>
      <c r="H19" s="84"/>
      <c r="I19" s="43"/>
    </row>
    <row r="20" spans="1:9" s="37" customFormat="1" ht="9" x14ac:dyDescent="0.2">
      <c r="A20" s="84" t="str">
        <f>" - "&amp;Dados!B24</f>
        <v xml:space="preserve"> - O Objeto da presente Licitação deverá ser recebido e/ou executado conforme especificação na íntegra do Termo de Referência (Anexo II).</v>
      </c>
      <c r="B20" s="84"/>
      <c r="C20" s="84"/>
      <c r="D20" s="84"/>
      <c r="E20" s="84"/>
      <c r="F20" s="84"/>
      <c r="G20" s="84"/>
      <c r="H20" s="84"/>
      <c r="I20" s="43"/>
    </row>
    <row r="21" spans="1:9" s="37" customFormat="1" ht="9" x14ac:dyDescent="0.2">
      <c r="A21" s="84" t="str">
        <f>" - "&amp;Dados!B25</f>
        <v xml:space="preserve"> - O pagamento do objeto de que trata o PREGÃO ELETRÔNICO 118/2023, será efetuado pela Tesouraria da Prefeitura Municipal de Sumidouro.</v>
      </c>
      <c r="B21" s="84"/>
      <c r="C21" s="84"/>
      <c r="D21" s="84"/>
      <c r="E21" s="84"/>
      <c r="F21" s="84"/>
      <c r="G21" s="84"/>
      <c r="H21" s="84"/>
      <c r="I21" s="43"/>
    </row>
    <row r="22" spans="1:9" s="27" customFormat="1" ht="9" x14ac:dyDescent="0.2">
      <c r="A22" s="84" t="str">
        <f>" - "&amp;Dados!B26</f>
        <v xml:space="preserve"> - Proposta válida por 60 (sessenta) dias</v>
      </c>
      <c r="B22" s="84"/>
      <c r="C22" s="84"/>
      <c r="D22" s="84"/>
      <c r="E22" s="84"/>
      <c r="F22" s="84"/>
      <c r="G22" s="84"/>
      <c r="H22" s="84"/>
      <c r="I22" s="41"/>
    </row>
    <row r="23" spans="1:9" x14ac:dyDescent="0.2">
      <c r="I23" s="44"/>
    </row>
    <row r="24" spans="1:9" x14ac:dyDescent="0.2">
      <c r="I24" s="44"/>
    </row>
    <row r="25" spans="1:9" ht="40.700000000000003" customHeight="1" x14ac:dyDescent="0.2">
      <c r="A25" s="92" t="s">
        <v>48</v>
      </c>
      <c r="B25" s="92"/>
      <c r="C25" s="92"/>
      <c r="D25" s="92"/>
      <c r="I25" s="44"/>
    </row>
    <row r="26" spans="1:9" x14ac:dyDescent="0.2">
      <c r="I26" s="44"/>
    </row>
    <row r="27" spans="1:9" ht="37.5" customHeight="1" x14ac:dyDescent="0.2">
      <c r="A27" s="86" t="s">
        <v>66</v>
      </c>
      <c r="B27" s="86"/>
      <c r="C27" s="61" t="s">
        <v>31</v>
      </c>
      <c r="D27" s="61" t="s">
        <v>56</v>
      </c>
    </row>
    <row r="28" spans="1:9" x14ac:dyDescent="0.2">
      <c r="A28" s="62" t="s">
        <v>32</v>
      </c>
      <c r="B28" s="63" t="s">
        <v>33</v>
      </c>
      <c r="C28" s="73"/>
      <c r="D28" s="71">
        <f t="shared" ref="D28:D34" si="0">C28*D$14</f>
        <v>0</v>
      </c>
    </row>
    <row r="29" spans="1:9" x14ac:dyDescent="0.2">
      <c r="A29" s="62" t="s">
        <v>34</v>
      </c>
      <c r="B29" s="63" t="s">
        <v>35</v>
      </c>
      <c r="C29" s="73"/>
      <c r="D29" s="71">
        <f t="shared" si="0"/>
        <v>0</v>
      </c>
    </row>
    <row r="30" spans="1:9" ht="36" x14ac:dyDescent="0.2">
      <c r="A30" s="62" t="s">
        <v>36</v>
      </c>
      <c r="B30" s="63" t="s">
        <v>37</v>
      </c>
      <c r="C30" s="73"/>
      <c r="D30" s="71">
        <f t="shared" si="0"/>
        <v>0</v>
      </c>
    </row>
    <row r="31" spans="1:9" x14ac:dyDescent="0.2">
      <c r="A31" s="62" t="s">
        <v>38</v>
      </c>
      <c r="B31" s="63" t="s">
        <v>39</v>
      </c>
      <c r="C31" s="73"/>
      <c r="D31" s="71">
        <f t="shared" si="0"/>
        <v>0</v>
      </c>
    </row>
    <row r="32" spans="1:9" x14ac:dyDescent="0.2">
      <c r="A32" s="62" t="s">
        <v>40</v>
      </c>
      <c r="B32" s="63" t="s">
        <v>41</v>
      </c>
      <c r="C32" s="73"/>
      <c r="D32" s="71">
        <f t="shared" si="0"/>
        <v>0</v>
      </c>
    </row>
    <row r="33" spans="1:10" x14ac:dyDescent="0.2">
      <c r="A33" s="61" t="s">
        <v>42</v>
      </c>
      <c r="B33" s="60" t="s">
        <v>43</v>
      </c>
      <c r="C33" s="73"/>
      <c r="D33" s="71">
        <f t="shared" si="0"/>
        <v>0</v>
      </c>
    </row>
    <row r="34" spans="1:10" x14ac:dyDescent="0.2">
      <c r="A34" s="61" t="s">
        <v>44</v>
      </c>
      <c r="B34" s="60" t="s">
        <v>45</v>
      </c>
      <c r="C34" s="73"/>
      <c r="D34" s="71">
        <f t="shared" si="0"/>
        <v>0</v>
      </c>
    </row>
    <row r="35" spans="1:10" x14ac:dyDescent="0.2">
      <c r="A35" s="61" t="s">
        <v>46</v>
      </c>
      <c r="B35" s="64" t="s">
        <v>47</v>
      </c>
      <c r="C35" s="72">
        <f>SUM(C28:C34)</f>
        <v>0</v>
      </c>
      <c r="D35" s="72">
        <f>SUM(D28:D34)</f>
        <v>0</v>
      </c>
      <c r="J35" s="76"/>
    </row>
    <row r="36" spans="1:10" x14ac:dyDescent="0.2">
      <c r="A36" s="65"/>
      <c r="B36"/>
      <c r="C36"/>
    </row>
  </sheetData>
  <sheetProtection algorithmName="SHA-512" hashValue="aVeczLl+ljxb9/uJ9PnHoBIkEroXILrlvu1VoNxv43gWl77ehrpKvq+MrUMk+FMzNqKutJsXm0iAXQFAbgU78A==" saltValue="fzRk5jQOO5Z1kt4jX5Lz8A==" spinCount="100000" sheet="1" objects="1" scenarios="1"/>
  <autoFilter ref="A11:H22" xr:uid="{00000000-0009-0000-0000-000000000000}"/>
  <mergeCells count="17">
    <mergeCell ref="A27:B27"/>
    <mergeCell ref="A3:H3"/>
    <mergeCell ref="A4:H4"/>
    <mergeCell ref="A5:H5"/>
    <mergeCell ref="G17:H17"/>
    <mergeCell ref="C6:D6"/>
    <mergeCell ref="E6:G6"/>
    <mergeCell ref="A25:D25"/>
    <mergeCell ref="G18:H18"/>
    <mergeCell ref="D10:H10"/>
    <mergeCell ref="A22:H22"/>
    <mergeCell ref="B9:H9"/>
    <mergeCell ref="A2:H2"/>
    <mergeCell ref="A19:H19"/>
    <mergeCell ref="A20:H20"/>
    <mergeCell ref="A21:H21"/>
    <mergeCell ref="B8:H8"/>
  </mergeCells>
  <phoneticPr fontId="0" type="noConversion"/>
  <conditionalFormatting sqref="G17">
    <cfRule type="expression" dxfId="17" priority="2" stopIfTrue="1">
      <formula>IF($K17="Empate",IF(I17=1,TRUE(),FALSE()),FALSE())</formula>
    </cfRule>
    <cfRule type="expression" dxfId="16" priority="3" stopIfTrue="1">
      <formula>IF(I17="&gt;",FALSE(),IF(I17&gt;0,TRUE(),FALSE()))</formula>
    </cfRule>
    <cfRule type="expression" dxfId="15" priority="4" stopIfTrue="1">
      <formula>IF(I17="&gt;",TRUE(),FALSE())</formula>
    </cfRule>
  </conditionalFormatting>
  <conditionalFormatting sqref="G18">
    <cfRule type="expression" dxfId="14" priority="5" stopIfTrue="1">
      <formula>IF($K17="OK",IF(I17=1,TRUE(),FALSE()),FALSE())</formula>
    </cfRule>
    <cfRule type="expression" dxfId="13" priority="6" stopIfTrue="1">
      <formula>IF($K17="Empate",IF(I17=1,TRUE(),FALSE()),FALSE())</formula>
    </cfRule>
    <cfRule type="expression" dxfId="12" priority="7" stopIfTrue="1">
      <formula>IF($K17="Empate",IF(I17=2,TRUE(),FALSE()),FALSE())</formula>
    </cfRule>
  </conditionalFormatting>
  <conditionalFormatting sqref="F13:G13">
    <cfRule type="expression" dxfId="11" priority="26" stopIfTrue="1">
      <formula>IF(ISTEXT(E13),FALSE(),IF(E13&gt;D13,TRUE(),FALSE()))</formula>
    </cfRule>
  </conditionalFormatting>
  <conditionalFormatting sqref="D13:D16">
    <cfRule type="expression" priority="13" stopIfTrue="1">
      <formula>$A13</formula>
    </cfRule>
  </conditionalFormatting>
  <conditionalFormatting sqref="F14:F16">
    <cfRule type="cellIs" dxfId="10" priority="12" stopIfTrue="1" operator="equal">
      <formula>""</formula>
    </cfRule>
  </conditionalFormatting>
  <conditionalFormatting sqref="B10">
    <cfRule type="cellIs" dxfId="9" priority="9" stopIfTrue="1" operator="equal">
      <formula>$H$1</formula>
    </cfRule>
  </conditionalFormatting>
  <conditionalFormatting sqref="B8:H9">
    <cfRule type="cellIs" dxfId="8" priority="10" stopIfTrue="1" operator="equal">
      <formula>$K$1</formula>
    </cfRule>
  </conditionalFormatting>
  <conditionalFormatting sqref="B13:B16">
    <cfRule type="expression" dxfId="7" priority="11" stopIfTrue="1">
      <formula>IF(#REF!=1,IF(#REF!=0,1,0),0)</formula>
    </cfRule>
  </conditionalFormatting>
  <conditionalFormatting sqref="D10:H10">
    <cfRule type="cellIs" dxfId="6" priority="25" stopIfTrue="1" operator="equal">
      <formula>$E$1</formula>
    </cfRule>
  </conditionalFormatting>
  <conditionalFormatting sqref="H16 G14:H14">
    <cfRule type="expression" dxfId="5" priority="36" stopIfTrue="1">
      <formula>IF(ISTEXT(E14),FALSE(),IF(E14&gt;D14,TRUE(),FALSE()))</formula>
    </cfRule>
  </conditionalFormatting>
  <conditionalFormatting sqref="I14:I15">
    <cfRule type="expression" dxfId="4" priority="37" stopIfTrue="1">
      <formula>IF(ISTEXT(H14),FALSE(),IF(H14&gt;F14,TRUE(),FALSE()))</formula>
    </cfRule>
  </conditionalFormatting>
  <conditionalFormatting sqref="H15">
    <cfRule type="cellIs" dxfId="3" priority="39" stopIfTrue="1" operator="equal">
      <formula>""</formula>
    </cfRule>
    <cfRule type="expression" dxfId="2" priority="40" stopIfTrue="1">
      <formula>IF(ISTEXT(F15),FALSE(),IF(F15&lt;E15,TRUE(),FALSE()))</formula>
    </cfRule>
  </conditionalFormatting>
  <conditionalFormatting sqref="H13">
    <cfRule type="expression" dxfId="1" priority="41" stopIfTrue="1">
      <formula>IF(ISTEXT(#REF!),FALSE(),IF(#REF!&gt;E13,TRUE(),FALSE()))</formula>
    </cfRule>
  </conditionalFormatting>
  <conditionalFormatting sqref="G15:G16">
    <cfRule type="cellIs" dxfId="0" priority="1" stopIfTrue="1" operator="equal">
      <formula>""</formula>
    </cfRule>
  </conditionalFormatting>
  <printOptions horizontalCentered="1"/>
  <pageMargins left="0.51181102362204722" right="0.31496062992125984" top="0.39370078740157483" bottom="1.0236220472440944" header="0.51181102362204722" footer="0.55118110236220474"/>
  <pageSetup paperSize="9" scale="80" fitToHeight="20" orientation="portrait" horizontalDpi="360" verticalDpi="360" r:id="rId1"/>
  <headerFooter alignWithMargins="0">
    <oddHeader>&amp;R&amp;"Arial,Negrito"&amp;6Página &amp;P de &amp;N.</oddHeader>
    <oddFooter>&amp;C
____________________________________
Assinatura e Carimbo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IV27"/>
  <sheetViews>
    <sheetView workbookViewId="0">
      <selection activeCell="B4" sqref="B4"/>
    </sheetView>
  </sheetViews>
  <sheetFormatPr defaultRowHeight="12.75" x14ac:dyDescent="0.2"/>
  <cols>
    <col min="1" max="1" width="14.42578125" customWidth="1"/>
    <col min="2" max="2" width="51.85546875" customWidth="1"/>
    <col min="3" max="6" width="18.140625" customWidth="1"/>
    <col min="7" max="7" width="15.42578125" customWidth="1"/>
    <col min="8" max="9" width="19.28515625" customWidth="1"/>
    <col min="10" max="13" width="14.5703125" customWidth="1"/>
    <col min="14" max="15" width="9.28515625" customWidth="1"/>
  </cols>
  <sheetData>
    <row r="1" spans="1:7" x14ac:dyDescent="0.2">
      <c r="A1" s="16" t="s">
        <v>7</v>
      </c>
      <c r="B1" s="77" t="s">
        <v>67</v>
      </c>
      <c r="E1" s="4"/>
      <c r="F1" s="4"/>
      <c r="G1" s="4"/>
    </row>
    <row r="2" spans="1:7" x14ac:dyDescent="0.2">
      <c r="A2" s="16" t="s">
        <v>8</v>
      </c>
      <c r="B2" s="77" t="s">
        <v>68</v>
      </c>
      <c r="E2" s="4"/>
      <c r="F2" s="4"/>
      <c r="G2" s="4"/>
    </row>
    <row r="3" spans="1:7" x14ac:dyDescent="0.2">
      <c r="A3" s="16" t="s">
        <v>9</v>
      </c>
      <c r="B3" s="5" t="s">
        <v>57</v>
      </c>
      <c r="C3" s="5"/>
      <c r="E3" s="4"/>
      <c r="F3" s="4"/>
      <c r="G3" s="4"/>
    </row>
    <row r="4" spans="1:7" x14ac:dyDescent="0.2">
      <c r="A4" s="16" t="s">
        <v>10</v>
      </c>
      <c r="B4" s="77" t="s">
        <v>73</v>
      </c>
      <c r="C4" s="5"/>
      <c r="E4" s="4"/>
      <c r="F4" s="4"/>
      <c r="G4" s="4"/>
    </row>
    <row r="5" spans="1:7" x14ac:dyDescent="0.2">
      <c r="A5" s="16" t="s">
        <v>11</v>
      </c>
      <c r="B5" s="77" t="s">
        <v>61</v>
      </c>
      <c r="C5" s="5"/>
      <c r="E5" s="4"/>
      <c r="F5" s="4"/>
      <c r="G5" s="4"/>
    </row>
    <row r="6" spans="1:7" x14ac:dyDescent="0.2">
      <c r="A6" s="16" t="s">
        <v>27</v>
      </c>
      <c r="B6" s="78" t="s">
        <v>62</v>
      </c>
      <c r="C6" s="5"/>
      <c r="E6" s="4"/>
      <c r="F6" s="4"/>
      <c r="G6" s="4"/>
    </row>
    <row r="7" spans="1:7" x14ac:dyDescent="0.2">
      <c r="A7" s="16" t="s">
        <v>12</v>
      </c>
      <c r="B7" s="77" t="s">
        <v>63</v>
      </c>
      <c r="C7" s="5"/>
      <c r="E7" s="4"/>
      <c r="F7" s="4"/>
      <c r="G7" s="4"/>
    </row>
    <row r="8" spans="1:7" x14ac:dyDescent="0.2">
      <c r="A8" s="25" t="s">
        <v>21</v>
      </c>
      <c r="B8" s="47">
        <v>913670</v>
      </c>
      <c r="C8" s="5"/>
      <c r="E8" s="4"/>
      <c r="F8" s="4"/>
      <c r="G8" s="4"/>
    </row>
    <row r="9" spans="1:7" x14ac:dyDescent="0.2">
      <c r="A9" s="17" t="s">
        <v>0</v>
      </c>
      <c r="E9" s="4"/>
      <c r="F9" s="4"/>
      <c r="G9" s="4"/>
    </row>
    <row r="10" spans="1:7" x14ac:dyDescent="0.2">
      <c r="A10" s="18" t="s">
        <v>2</v>
      </c>
      <c r="E10" s="4"/>
      <c r="F10" s="4"/>
      <c r="G10" s="4"/>
    </row>
    <row r="11" spans="1:7" x14ac:dyDescent="0.2">
      <c r="A11" s="19" t="s">
        <v>6</v>
      </c>
      <c r="E11" s="4"/>
      <c r="F11" s="4"/>
      <c r="G11" s="4"/>
    </row>
    <row r="12" spans="1:7" x14ac:dyDescent="0.2">
      <c r="A12" s="18" t="s">
        <v>18</v>
      </c>
      <c r="E12" s="4"/>
      <c r="F12" s="4"/>
      <c r="G12" s="4"/>
    </row>
    <row r="13" spans="1:7" x14ac:dyDescent="0.2">
      <c r="A13" s="18" t="s">
        <v>22</v>
      </c>
      <c r="E13" s="4"/>
      <c r="F13" s="4"/>
      <c r="G13" s="4"/>
    </row>
    <row r="14" spans="1:7" x14ac:dyDescent="0.2">
      <c r="A14" s="70" t="s">
        <v>58</v>
      </c>
      <c r="E14" s="4"/>
      <c r="F14" s="4"/>
      <c r="G14" s="4"/>
    </row>
    <row r="15" spans="1:7" x14ac:dyDescent="0.2">
      <c r="A15" s="70" t="s">
        <v>59</v>
      </c>
      <c r="E15" s="4"/>
      <c r="F15" s="4"/>
      <c r="G15" s="4"/>
    </row>
    <row r="16" spans="1:7" x14ac:dyDescent="0.2">
      <c r="A16" s="70" t="s">
        <v>60</v>
      </c>
      <c r="B16" s="24"/>
      <c r="E16" s="24"/>
      <c r="F16" s="4"/>
      <c r="G16" s="4"/>
    </row>
    <row r="17" spans="1:256" s="23" customFormat="1" x14ac:dyDescent="0.2">
      <c r="A17" s="22" t="s">
        <v>19</v>
      </c>
      <c r="B17" s="24" t="s">
        <v>69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</row>
    <row r="18" spans="1:256" s="23" customFormat="1" x14ac:dyDescent="0.2">
      <c r="A18" s="22" t="s">
        <v>20</v>
      </c>
      <c r="B18" s="12"/>
      <c r="C18" s="12"/>
      <c r="D18" s="12"/>
      <c r="E18" s="12"/>
      <c r="F18" s="12"/>
      <c r="G18" s="24"/>
      <c r="H18" s="24"/>
      <c r="I18" s="24"/>
      <c r="J18" s="24"/>
      <c r="K18" s="24"/>
      <c r="L18" s="24"/>
      <c r="M18" s="24"/>
      <c r="IV18" s="24"/>
    </row>
    <row r="19" spans="1:256" x14ac:dyDescent="0.2">
      <c r="B19" s="24"/>
      <c r="E19" s="4"/>
      <c r="F19" s="52"/>
      <c r="G19" s="24"/>
    </row>
    <row r="20" spans="1:256" x14ac:dyDescent="0.2">
      <c r="B20" s="24"/>
      <c r="E20" s="52"/>
      <c r="F20" s="52"/>
      <c r="G20" s="24"/>
    </row>
    <row r="21" spans="1:256" x14ac:dyDescent="0.2">
      <c r="E21" s="52"/>
      <c r="F21" s="52"/>
      <c r="G21" s="4"/>
    </row>
    <row r="22" spans="1:256" x14ac:dyDescent="0.2">
      <c r="E22" s="52"/>
      <c r="F22" s="52"/>
      <c r="G22" s="4"/>
    </row>
    <row r="23" spans="1:256" ht="38.25" x14ac:dyDescent="0.2">
      <c r="A23" s="20" t="s">
        <v>13</v>
      </c>
      <c r="B23" s="21" t="s">
        <v>54</v>
      </c>
      <c r="E23" s="4"/>
      <c r="F23" s="4"/>
      <c r="G23" s="4"/>
    </row>
    <row r="24" spans="1:256" ht="38.25" x14ac:dyDescent="0.2">
      <c r="A24" s="20" t="s">
        <v>14</v>
      </c>
      <c r="B24" s="21" t="s">
        <v>55</v>
      </c>
      <c r="E24" s="4"/>
      <c r="F24" s="4"/>
      <c r="G24" s="4"/>
    </row>
    <row r="25" spans="1:256" ht="38.25" x14ac:dyDescent="0.2">
      <c r="A25" s="20" t="s">
        <v>15</v>
      </c>
      <c r="B25" s="78" t="s">
        <v>70</v>
      </c>
      <c r="C25" s="9"/>
      <c r="E25" s="4"/>
      <c r="F25" s="4"/>
      <c r="G25" s="4"/>
    </row>
    <row r="26" spans="1:256" ht="25.5" x14ac:dyDescent="0.2">
      <c r="A26" s="20" t="s">
        <v>16</v>
      </c>
      <c r="B26" s="21" t="s">
        <v>25</v>
      </c>
      <c r="E26" s="4"/>
      <c r="F26" s="4"/>
      <c r="G26" s="4"/>
    </row>
    <row r="27" spans="1:256" ht="25.5" x14ac:dyDescent="0.2">
      <c r="A27" s="20" t="s">
        <v>28</v>
      </c>
      <c r="B27" s="21" t="s">
        <v>49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Quadro de Preços</vt:lpstr>
      <vt:lpstr>Dados</vt:lpstr>
      <vt:lpstr>'Quadro de Preços'!Titulos_de_impressao</vt:lpstr>
    </vt:vector>
  </TitlesOfParts>
  <Company>PMS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Licitacao</dc:creator>
  <dc:description>Versão: 2.0 - Incluída a planilha 'dados'.</dc:description>
  <cp:lastModifiedBy>PMS</cp:lastModifiedBy>
  <cp:lastPrinted>2023-08-31T16:48:53Z</cp:lastPrinted>
  <dcterms:created xsi:type="dcterms:W3CDTF">2006-04-18T17:38:46Z</dcterms:created>
  <dcterms:modified xsi:type="dcterms:W3CDTF">2023-08-31T16:49:15Z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tegido por senha">
    <vt:bool>true</vt:bool>
  </property>
</Properties>
</file>