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codeName="EstaPasta_de_trabalho"/>
  <mc:AlternateContent xmlns:mc="http://schemas.openxmlformats.org/markup-compatibility/2006">
    <mc:Choice Requires="x15">
      <x15ac:absPath xmlns:x15ac="http://schemas.microsoft.com/office/spreadsheetml/2010/11/ac" url="D:\licitacoes\2022\Pregão Eletrônico\Pregão Eletrônico 024-22 - Aquisição de Equipamentos Hospitalares e Unidades de Saúde - SMS\"/>
    </mc:Choice>
  </mc:AlternateContent>
  <xr:revisionPtr revIDLastSave="0" documentId="13_ncr:1_{2120785D-CE63-427C-A5B0-41ABCFA45C54}"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Preços'!$A$11:$G$36</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1" l="1"/>
  <c r="G15" i="1"/>
  <c r="G16" i="1"/>
  <c r="G17" i="1"/>
  <c r="G18" i="1"/>
  <c r="G19" i="1"/>
  <c r="G20" i="1"/>
  <c r="G21" i="1"/>
  <c r="G22" i="1"/>
  <c r="A30" i="1" l="1"/>
  <c r="A31" i="1"/>
  <c r="A32" i="1"/>
  <c r="A33" i="1"/>
  <c r="A34" i="1"/>
  <c r="A35" i="1"/>
  <c r="A36" i="1"/>
  <c r="A29" i="1"/>
  <c r="E6" i="1"/>
  <c r="G13" i="1"/>
  <c r="A4" i="1"/>
  <c r="A27" i="1"/>
  <c r="A28" i="1"/>
  <c r="A26" i="1"/>
  <c r="A25" i="1"/>
  <c r="A6" i="1"/>
  <c r="A5" i="1"/>
  <c r="A3" i="1"/>
  <c r="F24" i="1" l="1"/>
</calcChain>
</file>

<file path=xl/sharedStrings.xml><?xml version="1.0" encoding="utf-8"?>
<sst xmlns="http://schemas.openxmlformats.org/spreadsheetml/2006/main" count="79" uniqueCount="66">
  <si>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</si>
  <si>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</si>
  <si>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</si>
  <si>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</si>
  <si>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</si>
  <si>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</si>
  <si>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</si>
  <si>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</si>
  <si>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</si>
  <si>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</si>
  <si>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</si>
  <si>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</si>
  <si>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</si>
  <si>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</si>
  <si>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</si>
  <si>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</si>
  <si>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</si>
  <si>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</si>
  <si>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</si>
  <si>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</si>
  <si>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</si>
  <si>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</si>
  <si>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</si>
  <si>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</si>
  <si>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</si>
  <si>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</si>
  <si>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</si>
  <si>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</si>
  <si>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</si>
  <si>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</si>
  <si>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</si>
  <si>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</si>
  <si>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</si>
  <si>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</si>
  <si>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</si>
  <si>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</si>
  <si>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Homologação: __/__/2022</t>
  </si>
  <si>
    <t>Previsão Publicação: __/__/2022</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</si>
  <si>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</si>
  <si>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</si>
  <si>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</si>
  <si>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</si>
  <si>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</si>
  <si>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</si>
  <si>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</si>
  <si>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</si>
  <si>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Abertura das Propostas: __/__/2022, às 10:00hs</t>
  </si>
  <si>
    <t>O objeto do presente termo de referência será recebido em remessa única com prazo não superior a 15 (quinze) dias corridos, após recebimento da nota de empenho.</t>
  </si>
  <si>
    <t>Prazo do contrato: Entrega Imediata.</t>
  </si>
  <si>
    <t>Grupo Gerador (8 A 100 KVA) - Grupo Gerador Estacionário à Diesel na potência mínima de 71.0 / 78.0 kVAs (regime de operação contínuo / Stand-By).Possui disjuntor tripolar de proteção mecânico, proteção contra curto circuito, corrente máxima e inversão de fases.Possui painel digital e quadro de transferência automática.Possui sistema de partida elétrica a 12 Vcc e com regulador automático de tensão (AVR)Possui alternador com fator de potência 0.8, Trifásico, na tensão 220/127 V, 60 Hz, 4 polos, tipo BRUSHLESS, reconectável em 220/380 ou 440 v e com aceso ao neutroPossui motor a diesel a 1.800 RPM, refrigerado água (Radiador), no minimo 3 cilindros em linha, governador mecânico de velocidade. Possui tanque acoplado na base com autonomia mínima de até 8 horas, em funcionamento contínuo. Possui isolamento acústico com pressão acústica a 7 metros entre 70 a 75 dB(A)Deve acompanhar: sistema de pré-aquecimento e bandeja de contenção de líquidos na base</t>
  </si>
  <si>
    <t>Ultrassom Diagnóstico sem Aplicação Transesofágica - Equipamento transportável sobre rodízios com no mínimo de 22000 canais digitais de processamento para oferecer qualidade de imagem em Modo 2D, Modo M, modo M Anatômico. Modo Power Doppler, Modo Color Doppler, Modo Doppler Espectral e Doppler Contínuo. Modo 2D. Console ergonômico com teclas programáveis. Tecnologia de feixes compostos e Tecnologia de redução de ruído e artefatos, zoom Read/Write. Imagem Trapezoidal - possibilita aumentar em 20% o campo de visão em imagens com transdutor linear. Imagem Harmônica: função com aplicação para todos os transdutores. Imagem Harmônica de Pulso Invertido. Modo M, Modo Power Doppler. Modo Color Doppler. Modo Dual Live: divisão de imagem em tela dupla de Modo B + Modo Color, ambos em tempo real. Power Doppler Direcional. Modo Doppler Espectral. Modo Doppler Contínuo. Tissue Doppler Imaging (TDI) colorido e espectral. Modo Triplex. Pacote de cálculos específicos. Pacote de cálculos simples. Tecla que permite ajustes rápidos da imagem, otimizando automaticamente os parâmetros para imagens em Modo B e Modo Doppler. Divisão de tela em no mínimo 1,2 e 4 imagens para visualização e análise de imagens em Modo B, Modo M, Modo Power, Modo Color, Modo Espectral, Dual - Modo de divisão dupla de tela com combinações de Modos. Software de imagem panorâmica com capacidade de realizar medidas. Software de análise automática em tempo real da curva Doppler. Permitir acesso às imagens salvas para pós-análise e processamento. Possibilitar armazenar as imagens em movimento. Cine loop e Cine Loop Save. Pós-processamento de medidas. Pós-processamento de imagens. Banco de palavras em Português. Monitor LCD ou LED com no mínimo 17 polegadas. Deve permitir arquivar/revisar imagens. Frame rate de pelo menos 490 frames por segundo. Todos os transdutores multifrequênciais, banda larga. HD ou SSD interno de no mínimo 500 GB. 04 portas USB no mínimo. Mínimo de 03 portas ativas para transdutores. Conectividade de rede DICOM. DICOM 3.0 (Media Storage, Verification, Print, Storage, Storage/Commitment, Worklist, Query - Retrieve, MPPS (Modality Performance Procedure Step), Structured Reporting). Drive (gravador) de DVD-R para armazenamento de imagens e/ou clipes em CD ou DVD regravável, no formato: ou JPEG / AVI ou MPEGI (Padrão Windows) ou DICOM com visualizador DICOM de leitura automática. Gravação de imagens em pen drive. Impressão direta. Pelo menos 32 presets programáveis pelo usuário. Acompanhar os seguintes transdutores banda larga multifrequenciais: Transdutor Convexo que atenda as frequências de 2.0 a 5.0 MHz; Transdutor Endocavitário que atenda as frequências de 4.0 a 9.0 MHz; Transdutor Linear que atenda as frequências de 4.0 a 11 MHz; Transdutor Setorial adulto que atenda as frequências de 2.0 a 4.0 MHz. Acessórios: Impressora a laser colorida, no break compatível com o equipamento. Tensão de acordo com a entidade solicitante</t>
  </si>
  <si>
    <t>Impressora Dry de Filmes Radiológicos - Sistema de impressão a seco para uso em radiologia geral e demais modalidades médicas com capacidade de impressão de mínimo dois tamanhos simultâneos. Resolução mínima de 50 mícrons. Densidade óptica de impressão mínima de 3,6; capacidade de impressão mínima de 70 filmes por hora no tamanho 35x43cm, capacidade de memória mínima de 1 GB. Impressão no padrão DICOM 3.0. Para uso em modalidades médicas, com impressão de tecnologia e resolução mínima de 300 dpi para todas as imagens nela geradas. Carregamento dos filmes a luz do dia em magazine com capacidade de no mínimo 100 filmes; Conexão com modalidades através do protocolo DICOM 3.0; Calibração automática da densidade de cada filme impresso; Escala de cinza de no mínimo 12bits; trabalhar com, no mínimo, 2 tamanhos diferentes de filmes simultaneamente carregados no equipamento (on-line)</t>
  </si>
  <si>
    <t>Biombo - MATERIAL DE CONFECÇÃO - AÇO INOXIDÁVEL TRIPLO</t>
  </si>
  <si>
    <t>Aparelho de Raios X - Móvel - Comando e gerador de raios-x: Potência de no mínimo de 20kW ou superior; Sistema de Controle microprocessado; Painel de membrana com teclas do tipo simples toque; kV para Radiografia de 40kV ou menor a 125kV ou maior (com ao menos 23 passos ou mais); mA para Radiografia de pelo menos 200 mA ou maior; Variação de mAs de 0,5 ou menor a 160mAs ou maior; Tempo de exposição mínimo de 4 ms ou menor; Programa de detecção de falhas com indicação no display digital do painel; Acionamento de ânodo giratório por impulso rápido; Cabo disparador em dois estágios com comprimento de no mínimo 3m; Cabo de rede com comprimento de no mínimo 4m; Conexão via tomada simples de 3 pinos; Braço articulado pantográfico ou telescópico; Sistema conjugado ao gerador; Estativa porta tubo com braço articulado ou telescópico; Rotação do conjunto Unidade Selada/ Colimador de 170 graus; Tubo de Raios X com anodo giratório de rotação de no mínimo 2.800 RPM; Foco duplo de no máximo 1,5mm e 0,6mm ou foco único de 0,8mm; Capacidade calórica do ânodo de no mínimo 105kHU ou superior. Colimador manual com campo luminoso ajustável indicando área a ser irradiada; Temporizador eletrônico de 30s; Rotação do campo de radiação de pelo menos 90 graus</t>
  </si>
  <si>
    <t>Processadora de Filmes Radiográficos - APLICAÇÃO: FILMES DE RAIO X- MATERIAL DE CONFECÇÃO: MATERIAL ANTICORROSIVO- CAPACIDADE DE PROCESSAMENTO: NO MÍNIMO 70 FILMES/H- CIRCUITO DE PROTEÇÃO CONTRA SUPERAQUECIMENTO: POSSUI- TANQUES DO REVELADOR, FIXADOR E ÁGUA: MÍNIMO DE 2 LITROS- TIPO: AUTOMÁTICO</t>
  </si>
  <si>
    <t>Escada com 2 degraus - MATERIAL DE CONFECÇÃO: AÇO INOXIDÁVEL</t>
  </si>
  <si>
    <t>CR - Digitalizador de Imagens Radiográficas (monocassete) - Sistema de Digitalização de Imagens de Raios-X por placas de fósforo monocassete. As digitalizações das imagens de radiologia convencional devem possuir resolução mínima de 10 pixels / mm em todos os tamanhos de cassetes de Raios-X. Capacidade de processamento mínimo de 40 cassetes / hora no tamanho 35 x 43 cm. Console de operação dedicado à revisão de imagens digitais de Raios-X. Possui os serviços de envio de imagens ao servidor ou a impressora no padrão DICOM 3.0 e todos os recursos disponíveis para o processamento e manipulação dos parâmetros de imagem com as seguintes características: monitor LCD de alta resolução, no mínimo 17 polegadas e sensível ao toque (touch screen), memória local de no mínimo 2GB, disco rígido local de pelo menos 150 GB, armazenamento em disco local de pelo menos 2000 imagens, leitor para identificação dos cassetes. Processamento de imagem e processamento multi-frequencial. Gravação de imagem DICOM com visualizador em mídia conectável a estação de controle de qualidade (CD, DVD, USB, etc). Backup e restauração de imagens em mídias externas (CD, DVD, USB). Configuração pelo usuário dos parâmetros de processamento por região anatômica de estudo. Rotação / inversão de imagem. Alteração de densidade, sensibilidade, contraste e latitude das imagens. Magnificação da imagem para visualização. Processamento para eliminação das linhas de grade. Serviço DICOM 3.0, Storage. Serviço DICOM 3.0 Print. Serviço DICOM 3.0 Modality Worklist Management. Serviço DICOM 3.0 Storage Commitment. Serviço DICOM 3.0 Modality Performed Procedure Step.Acompanha o equipamento cassetes para o digitalizador de Raios-X: no mínimo 2 cassetes com placa de fósforo tamanho 35 x 43 cm, no mínimo 2 cassetes com placa de fósforo tamanho 24 x 30 cm e no mínimo 2 cassetes com placa de fósforo tamanho 18 x 24 cm.Sistema de impressão de filmes radiológicos a seco com capacidade de impressão para dois tamanhos simultâneos. Densidade óptica de impressão mínima de 3.2, capacidade de impressão mínima de 70 filmes por hora no tamanho 35 x 43 cm, capacidade de memória mínima de 1 GB. Impressão no padrão DICOM 3.0. Para uso em modalidades médicas, com impressão de tecnologia e resolução mínima de 300 dpi para todas as imagens nela geradas. Carregamento dos filmes a luz do dia em magazine com capacidade de no mínimo 100 filmes. Conexão com modalidades através do protocolo DICOM 3.0. Calibração automática da densidade de cada filme impresso. Escala de cinza de no mínimo 12 bits. Trabalhar com, no mínimo, 2 tamanhos diferentes de filmes simultaneamente carregados no equipamento (on-line)</t>
  </si>
  <si>
    <t>Monitor Multiparâmetros - Monitor Multiparâmetros para uso na monitoração de Eletrocardiograma (ECG), Respiração, Temperatura, Pressão Não-Invasiva (PNI) e Oximetria (SPO2), para uso em pacientes adulto/pediátrico e neonatal - Parâmetros/tipo e tamanho do monitor/suporte para monitor:ECG, RESP, SPO2, PNI, TEMP/pré configurado de 10 a 12/com suporte</t>
  </si>
  <si>
    <t>Monitor Multiparâmetros 12 Polegadas - para Centro Cirúrgico para uso na monitoração de Eletrocardiograma (ECG), Respiração, Temperatura, Pressão Não-Invasiva (PNI), Oximetria (SPO2), Pressão Invasiva (PI), Capnografia (ETCO2), Agentes Anestésicos e Índice de Sedação Anestésica (BIS), para uso em pacientes adulto/pediátrico e neonatal</t>
  </si>
  <si>
    <t>Sec. Saúde</t>
  </si>
  <si>
    <t>PREGÃO ELETRÔNICO Nº 024/2022</t>
  </si>
  <si>
    <t>PROCESSO ADMINISTRATIVO N° 3314/2021 de 11/11/2021</t>
  </si>
  <si>
    <t>AQUISIÇÃO DE EQUIPAMENTOS HOSPITALARES E UNIDADES DE SAÚDE</t>
  </si>
  <si>
    <t>N.º 1801.1030200311.037-4490.52.00-69
N.º 1801.1030100701.156-4490.52.00-69</t>
  </si>
  <si>
    <t>O pagamento do objeto de que trata o PREGÃO ELETRÔNICO 024/2022, será efetuado pela Tesouraria da Secretaria Municipal de Saúde de Sumidouro.</t>
  </si>
  <si>
    <t>Os bens deverão ser entregues no endereço Setor de Almoxarifado, no horário das 09:00 às 12:00 horas e de 14:00 às 17:00 horas, ou outro local indicado pela administração pública. Sendo o frete, carga e descarga por conta do fornecedor até o local indicado.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</si>
</sst>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82">
    <xf numFmtId="0" fontId="0" fillId="0" borderId="0" xfId="0"/>
    <xf numFmtId="0" fontId="2" fillId="0" borderId="0" xfId="0" applyFont="1" applyBorder="1" applyAlignment="1" applyProtection="1">
      <alignment horizontal="center" vertical="center" wrapText="1"/>
      <protection hidden="1"/>
    </xf>
    <xf numFmtId="0" fontId="2"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Border="1" applyAlignment="1" applyProtection="1">
      <alignment vertical="center"/>
      <protection hidden="1"/>
    </xf>
    <xf numFmtId="4" fontId="7" fillId="0" borderId="0" xfId="0" applyNumberFormat="1" applyFont="1" applyBorder="1" applyAlignment="1" applyProtection="1">
      <alignment vertical="center" wrapText="1"/>
      <protection hidden="1"/>
    </xf>
    <xf numFmtId="0" fontId="7" fillId="0" borderId="0" xfId="0" applyFont="1" applyBorder="1" applyAlignment="1" applyProtection="1">
      <alignment vertical="center" wrapText="1"/>
      <protection hidden="1"/>
    </xf>
    <xf numFmtId="49" fontId="0" fillId="0" borderId="0" xfId="0" applyNumberFormat="1"/>
    <xf numFmtId="0" fontId="2" fillId="0" borderId="0" xfId="0" applyFont="1" applyFill="1"/>
    <xf numFmtId="170" fontId="5" fillId="0" borderId="0" xfId="0" applyNumberFormat="1" applyFont="1" applyBorder="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Fill="1" applyAlignment="1">
      <alignment wrapText="1"/>
    </xf>
    <xf numFmtId="169" fontId="2" fillId="0" borderId="0" xfId="0" applyNumberFormat="1" applyFont="1" applyBorder="1" applyAlignment="1" applyProtection="1">
      <alignment horizontal="center" vertical="center" wrapText="1"/>
      <protection hidden="1"/>
    </xf>
    <xf numFmtId="169" fontId="5" fillId="0" borderId="0" xfId="0" applyNumberFormat="1" applyFont="1" applyBorder="1" applyAlignment="1" applyProtection="1">
      <alignment vertical="center"/>
      <protection hidden="1"/>
    </xf>
    <xf numFmtId="0" fontId="6" fillId="0" borderId="0" xfId="0" applyFont="1" applyBorder="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2" fillId="0" borderId="0" xfId="0" applyNumberFormat="1" applyFont="1" applyBorder="1" applyAlignment="1" applyProtection="1">
      <alignment horizontal="center" vertical="center" wrapText="1"/>
      <protection hidden="1"/>
    </xf>
    <xf numFmtId="0" fontId="5" fillId="0" borderId="0" xfId="0" applyNumberFormat="1" applyFont="1" applyBorder="1" applyAlignment="1" applyProtection="1">
      <alignment vertical="center"/>
      <protection hidden="1"/>
    </xf>
    <xf numFmtId="0" fontId="8" fillId="0" borderId="0" xfId="0" applyFont="1" applyBorder="1" applyAlignment="1" applyProtection="1">
      <alignment horizontal="right"/>
      <protection hidden="1"/>
    </xf>
    <xf numFmtId="0" fontId="10"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protection hidden="1"/>
    </xf>
    <xf numFmtId="0" fontId="4" fillId="0" borderId="0" xfId="0" applyNumberFormat="1" applyFont="1" applyBorder="1" applyAlignment="1" applyProtection="1">
      <alignment horizontal="center" vertical="center"/>
      <protection hidden="1"/>
    </xf>
    <xf numFmtId="169" fontId="4" fillId="0" borderId="0" xfId="0" applyNumberFormat="1" applyFont="1" applyBorder="1" applyAlignment="1" applyProtection="1">
      <alignment horizontal="center" vertical="center"/>
      <protection hidden="1"/>
    </xf>
    <xf numFmtId="170" fontId="4" fillId="0" borderId="0" xfId="0" applyNumberFormat="1" applyFont="1" applyBorder="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0" fontId="8" fillId="0" borderId="3" xfId="0" applyFont="1" applyBorder="1" applyAlignment="1" applyProtection="1">
      <alignment horizontal="left"/>
      <protection locked="0" hidden="1"/>
    </xf>
    <xf numFmtId="168" fontId="10" fillId="0" borderId="0" xfId="0" applyNumberFormat="1" applyFont="1" applyBorder="1" applyAlignment="1" applyProtection="1">
      <alignment vertical="center" wrapText="1"/>
      <protection hidden="1"/>
    </xf>
    <xf numFmtId="0" fontId="7" fillId="0" borderId="0" xfId="0" applyNumberFormat="1" applyFont="1" applyBorder="1" applyAlignment="1" applyProtection="1">
      <alignment vertical="center" wrapText="1"/>
      <protection hidden="1"/>
    </xf>
    <xf numFmtId="0" fontId="2" fillId="0" borderId="0" xfId="0" applyNumberFormat="1" applyFont="1" applyBorder="1" applyAlignment="1" applyProtection="1">
      <alignment vertical="center" wrapText="1"/>
      <protection hidden="1"/>
    </xf>
    <xf numFmtId="0" fontId="10" fillId="0" borderId="0" xfId="0" applyNumberFormat="1" applyFont="1" applyBorder="1" applyAlignment="1" applyProtection="1">
      <alignment vertical="center" wrapText="1"/>
      <protection hidden="1"/>
    </xf>
    <xf numFmtId="0" fontId="10" fillId="0" borderId="0" xfId="0" applyFont="1" applyBorder="1" applyAlignment="1" applyProtection="1">
      <alignment horizontal="left" vertical="center"/>
      <protection hidden="1"/>
    </xf>
    <xf numFmtId="0" fontId="10" fillId="0" borderId="0" xfId="0" applyNumberFormat="1" applyFont="1" applyBorder="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Border="1" applyAlignment="1" applyProtection="1">
      <alignment vertical="center" wrapText="1"/>
      <protection hidden="1"/>
    </xf>
    <xf numFmtId="49" fontId="7"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vertical="center" wrapText="1"/>
      <protection hidden="1"/>
    </xf>
    <xf numFmtId="49" fontId="13"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horizontal="left" vertical="center" wrapText="1"/>
      <protection hidden="1"/>
    </xf>
    <xf numFmtId="49" fontId="14" fillId="0" borderId="0" xfId="0" applyNumberFormat="1" applyFont="1" applyBorder="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Border="1" applyAlignment="1" applyProtection="1">
      <alignment vertical="center" wrapText="1"/>
      <protection hidden="1"/>
    </xf>
    <xf numFmtId="169" fontId="8" fillId="0" borderId="2" xfId="0" applyNumberFormat="1" applyFont="1" applyBorder="1" applyAlignment="1">
      <alignment horizontal="center" vertical="center"/>
    </xf>
    <xf numFmtId="166" fontId="0" fillId="0" borderId="0" xfId="1" applyFont="1" applyFill="1" applyBorder="1" applyAlignment="1" applyProtection="1">
      <alignment horizontal="left"/>
    </xf>
    <xf numFmtId="167" fontId="7" fillId="0" borderId="2" xfId="0" applyNumberFormat="1" applyFont="1" applyFill="1" applyBorder="1" applyAlignment="1" applyProtection="1">
      <alignment horizontal="center" vertical="center" wrapText="1"/>
      <protection hidden="1"/>
    </xf>
    <xf numFmtId="0" fontId="2" fillId="0" borderId="0" xfId="0" applyFont="1" applyAlignment="1">
      <alignment wrapText="1"/>
    </xf>
    <xf numFmtId="169" fontId="4" fillId="0" borderId="3" xfId="0" applyNumberFormat="1" applyFont="1" applyBorder="1" applyAlignment="1" applyProtection="1">
      <alignment horizontal="center" vertical="center"/>
      <protection hidden="1"/>
    </xf>
    <xf numFmtId="169" fontId="7" fillId="0" borderId="2" xfId="0" applyNumberFormat="1" applyFont="1" applyFill="1" applyBorder="1" applyAlignment="1" applyProtection="1">
      <alignment horizontal="center" vertical="center" wrapText="1"/>
      <protection hidden="1"/>
    </xf>
    <xf numFmtId="0" fontId="8" fillId="0" borderId="0" xfId="0" applyFont="1" applyBorder="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8" borderId="4" xfId="0" applyFill="1" applyBorder="1"/>
    <xf numFmtId="0" fontId="2" fillId="0" borderId="0" xfId="0" applyFont="1" applyAlignment="1">
      <alignment vertical="center" wrapText="1"/>
    </xf>
    <xf numFmtId="0" fontId="1" fillId="0" borderId="0" xfId="0" applyFont="1" applyFill="1"/>
    <xf numFmtId="0" fontId="1" fillId="0" borderId="0" xfId="0" applyFont="1"/>
    <xf numFmtId="0" fontId="1" fillId="0" borderId="0" xfId="0" applyFont="1" applyAlignment="1">
      <alignment wrapText="1"/>
    </xf>
    <xf numFmtId="0" fontId="9" fillId="0" borderId="0" xfId="0" applyFont="1" applyAlignment="1" applyProtection="1">
      <alignment horizontal="left" vertical="center" wrapText="1"/>
      <protection hidden="1"/>
    </xf>
    <xf numFmtId="0" fontId="8" fillId="0" borderId="3" xfId="0" applyFont="1" applyBorder="1" applyAlignment="1" applyProtection="1">
      <alignment horizontal="left"/>
      <protection locked="0" hidden="1"/>
    </xf>
    <xf numFmtId="0" fontId="8" fillId="0" borderId="5" xfId="0" applyFont="1" applyBorder="1" applyAlignment="1" applyProtection="1">
      <alignment horizontal="left"/>
      <protection locked="0" hidden="1"/>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hidden="1"/>
    </xf>
    <xf numFmtId="0" fontId="8" fillId="0" borderId="0" xfId="0" applyFont="1" applyBorder="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8" fillId="0" borderId="0" xfId="0" applyFont="1" applyBorder="1" applyAlignment="1" applyProtection="1">
      <alignment vertical="center" wrapText="1"/>
      <protection hidden="1"/>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4</xdr:col>
      <xdr:colOff>400082</xdr:colOff>
      <xdr:row>0</xdr:row>
      <xdr:rowOff>695325</xdr:rowOff>
    </xdr:to>
    <xdr:sp macro="" textlink="">
      <xdr:nvSpPr>
        <xdr:cNvPr id="1025" name="Text Box 1">
          <a:extLst>
            <a:ext uri="{FF2B5EF4-FFF2-40B4-BE49-F238E27FC236}">
              <a16:creationId xmlns:a16="http://schemas.microsoft.com/office/drawing/2014/main" id="{65AC95C1-F05C-42DE-B2AD-A3384A500426}"/>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8B4C36C4-A958-4E7A-9652-4B1AE51F6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696C3FF4-C6BF-403C-9E6F-823E7139450D}"/>
            </a:ext>
          </a:extLst>
        </xdr:cNvPr>
        <xdr:cNvGrpSpPr>
          <a:grpSpLocks/>
        </xdr:cNvGrpSpPr>
      </xdr:nvGrpSpPr>
      <xdr:grpSpPr bwMode="auto">
        <a:xfrm>
          <a:off x="4865204" y="285750"/>
          <a:ext cx="1796498" cy="867189"/>
          <a:chOff x="520" y="6"/>
          <a:chExt cx="188" cy="90"/>
        </a:xfrm>
      </xdr:grpSpPr>
      <xdr:sp macro="" textlink="">
        <xdr:nvSpPr>
          <xdr:cNvPr id="1085" name="Caixa de texto 2">
            <a:extLst>
              <a:ext uri="{FF2B5EF4-FFF2-40B4-BE49-F238E27FC236}">
                <a16:creationId xmlns:a16="http://schemas.microsoft.com/office/drawing/2014/main" id="{6FE07E8C-3657-4586-8574-62EFD24ED492}"/>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DF0C7912-71EB-4565-B356-137806563FE6}"/>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3314/21</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dimension ref="A1:M36"/>
  <sheetViews>
    <sheetView tabSelected="1" zoomScale="115" zoomScaleNormal="115" zoomScaleSheetLayoutView="100" workbookViewId="0">
      <selection activeCell="F13" sqref="F13"/>
    </sheetView>
  </sheetViews>
  <sheetFormatPr defaultRowHeight="12.75" x14ac:dyDescent="0.2"/>
  <cols>
    <col min="1" max="1" width="4.5703125" style="1" customWidth="1"/>
    <col min="2" max="2" width="49.85546875" style="2" customWidth="1"/>
    <col min="3" max="3" width="8.28515625" style="1" customWidth="1"/>
    <col min="4" max="4" width="8" style="27" customWidth="1"/>
    <col min="5" max="6" width="10.140625" style="14" customWidth="1"/>
    <col min="7" max="7" width="10.140625" style="12" customWidth="1"/>
    <col min="8" max="8" width="11.85546875" style="48" customWidth="1"/>
    <col min="9" max="9" width="11.5703125" style="2" customWidth="1"/>
    <col min="10" max="11" width="9.140625" style="2"/>
    <col min="12" max="12" width="9.140625" style="43"/>
    <col min="13" max="15" width="9.140625" style="2"/>
    <col min="16" max="16" width="10" style="2" bestFit="1" customWidth="1"/>
    <col min="17" max="16384" width="9.140625" style="2"/>
  </cols>
  <sheetData>
    <row r="1" spans="1:13" ht="58.5" customHeight="1" x14ac:dyDescent="0.2">
      <c r="H1" s="47"/>
    </row>
    <row r="2" spans="1:13" x14ac:dyDescent="0.2">
      <c r="A2" s="80" t="s">
        <v>19</v>
      </c>
      <c r="B2" s="80"/>
      <c r="C2" s="80"/>
      <c r="D2" s="80"/>
      <c r="E2" s="80"/>
      <c r="F2" s="80"/>
      <c r="G2" s="80"/>
    </row>
    <row r="3" spans="1:13" x14ac:dyDescent="0.2">
      <c r="A3" s="80" t="str">
        <f>UPPER(Dados!B1&amp;"  -  "&amp;Dados!B4)</f>
        <v>PREGÃO ELETRÔNICO Nº 024/2022  -  ABERTURA DAS PROPOSTAS: __/__/2022, ÀS 10:00HS</v>
      </c>
      <c r="B3" s="80"/>
      <c r="C3" s="80"/>
      <c r="D3" s="80"/>
      <c r="E3" s="80"/>
      <c r="F3" s="80"/>
      <c r="G3" s="80"/>
    </row>
    <row r="4" spans="1:13" x14ac:dyDescent="0.2">
      <c r="A4" s="81" t="str">
        <f>Dados!B3</f>
        <v>AQUISIÇÃO DE EQUIPAMENTOS HOSPITALARES E UNIDADES DE SAÚDE</v>
      </c>
      <c r="B4" s="81"/>
      <c r="C4" s="81"/>
      <c r="D4" s="81"/>
      <c r="E4" s="81"/>
      <c r="F4" s="81"/>
      <c r="G4" s="81"/>
    </row>
    <row r="5" spans="1:13" x14ac:dyDescent="0.2">
      <c r="A5" s="80" t="str">
        <f>Dados!B2</f>
        <v>PROCESSO ADMINISTRATIVO N° 3314/2021 de 11/11/2021</v>
      </c>
      <c r="B5" s="80"/>
      <c r="C5" s="80"/>
      <c r="D5" s="80"/>
      <c r="E5" s="80"/>
      <c r="F5" s="80"/>
      <c r="G5" s="80"/>
    </row>
    <row r="6" spans="1:13" x14ac:dyDescent="0.2">
      <c r="A6" s="62" t="str">
        <f>Dados!B7</f>
        <v>MENOR PREÇO POR ITEM</v>
      </c>
      <c r="B6" s="62"/>
      <c r="C6" s="78" t="s">
        <v>29</v>
      </c>
      <c r="D6" s="78"/>
      <c r="E6" s="79">
        <f>Dados!B8</f>
        <v>821929.11</v>
      </c>
      <c r="F6" s="79"/>
      <c r="G6" s="62"/>
    </row>
    <row r="7" spans="1:13" ht="2.25" customHeight="1" x14ac:dyDescent="0.2">
      <c r="A7" s="6"/>
      <c r="B7" s="6"/>
      <c r="C7" s="6"/>
      <c r="D7" s="28"/>
      <c r="E7" s="15"/>
      <c r="F7" s="15"/>
      <c r="G7" s="11"/>
    </row>
    <row r="8" spans="1:13" s="8" customFormat="1" ht="12" customHeight="1" x14ac:dyDescent="0.2">
      <c r="A8" s="16" t="s">
        <v>0</v>
      </c>
      <c r="B8" s="71"/>
      <c r="C8" s="71"/>
      <c r="D8" s="71"/>
      <c r="E8" s="71"/>
      <c r="F8" s="71"/>
      <c r="G8" s="71"/>
      <c r="H8" s="49"/>
      <c r="L8" s="42"/>
    </row>
    <row r="9" spans="1:13" s="8" customFormat="1" ht="12" customHeight="1" x14ac:dyDescent="0.2">
      <c r="A9" s="16" t="s">
        <v>1</v>
      </c>
      <c r="B9" s="72"/>
      <c r="C9" s="72"/>
      <c r="D9" s="72"/>
      <c r="E9" s="72"/>
      <c r="F9" s="72"/>
      <c r="G9" s="72"/>
      <c r="H9" s="49"/>
      <c r="L9" s="42"/>
      <c r="M9" s="42"/>
    </row>
    <row r="10" spans="1:13" s="8" customFormat="1" ht="12" customHeight="1" x14ac:dyDescent="0.2">
      <c r="A10" s="16" t="s">
        <v>2</v>
      </c>
      <c r="B10" s="40"/>
      <c r="C10" s="29" t="s">
        <v>8</v>
      </c>
      <c r="D10" s="77"/>
      <c r="E10" s="77"/>
      <c r="F10" s="77"/>
      <c r="G10" s="77"/>
      <c r="H10" s="49"/>
      <c r="L10" s="42"/>
    </row>
    <row r="11" spans="1:13" ht="4.5" customHeight="1" x14ac:dyDescent="0.2">
      <c r="A11" s="3"/>
      <c r="B11" s="31"/>
      <c r="C11" s="31"/>
      <c r="D11" s="32"/>
      <c r="E11" s="60"/>
      <c r="F11" s="33"/>
      <c r="G11" s="34"/>
    </row>
    <row r="12" spans="1:13" s="8" customFormat="1" ht="22.5" x14ac:dyDescent="0.2">
      <c r="A12" s="36" t="s">
        <v>3</v>
      </c>
      <c r="B12" s="36" t="s">
        <v>4</v>
      </c>
      <c r="C12" s="36" t="s">
        <v>5</v>
      </c>
      <c r="D12" s="36" t="s">
        <v>6</v>
      </c>
      <c r="E12" s="54" t="s">
        <v>25</v>
      </c>
      <c r="F12" s="54" t="s">
        <v>26</v>
      </c>
      <c r="G12" s="36" t="s">
        <v>7</v>
      </c>
      <c r="H12" s="49"/>
      <c r="L12" s="42"/>
    </row>
    <row r="13" spans="1:13" s="8" customFormat="1" ht="180" x14ac:dyDescent="0.2">
      <c r="A13" s="37">
        <v>1</v>
      </c>
      <c r="B13" s="35" t="s">
        <v>49</v>
      </c>
      <c r="C13" s="38" t="s">
        <v>5</v>
      </c>
      <c r="D13" s="58">
        <v>1</v>
      </c>
      <c r="E13" s="61">
        <v>77900</v>
      </c>
      <c r="F13" s="56"/>
      <c r="G13" s="39" t="str">
        <f>IF(F13="","",IF(ISTEXT(F13),"NC",F13*D13))</f>
        <v/>
      </c>
      <c r="H13" s="49"/>
      <c r="K13" s="7"/>
      <c r="L13" s="42"/>
    </row>
    <row r="14" spans="1:13" s="8" customFormat="1" ht="409.5" x14ac:dyDescent="0.2">
      <c r="A14" s="37">
        <v>2</v>
      </c>
      <c r="B14" s="35" t="s">
        <v>50</v>
      </c>
      <c r="C14" s="38" t="s">
        <v>5</v>
      </c>
      <c r="D14" s="58">
        <v>1</v>
      </c>
      <c r="E14" s="61">
        <v>144900</v>
      </c>
      <c r="F14" s="56"/>
      <c r="G14" s="39" t="str">
        <f t="shared" ref="G14:G22" si="0">IF(F14="","",IF(ISTEXT(F14),"NC",F14*D14))</f>
        <v/>
      </c>
      <c r="H14" s="49"/>
      <c r="K14" s="7"/>
      <c r="L14" s="42"/>
    </row>
    <row r="15" spans="1:13" s="8" customFormat="1" ht="157.5" x14ac:dyDescent="0.2">
      <c r="A15" s="37">
        <v>3</v>
      </c>
      <c r="B15" s="35" t="s">
        <v>51</v>
      </c>
      <c r="C15" s="38" t="s">
        <v>5</v>
      </c>
      <c r="D15" s="58">
        <v>1</v>
      </c>
      <c r="E15" s="61">
        <v>25167</v>
      </c>
      <c r="F15" s="56"/>
      <c r="G15" s="39" t="str">
        <f t="shared" si="0"/>
        <v/>
      </c>
      <c r="H15" s="49"/>
      <c r="K15" s="7"/>
      <c r="L15" s="42"/>
    </row>
    <row r="16" spans="1:13" s="8" customFormat="1" ht="11.25" x14ac:dyDescent="0.2">
      <c r="A16" s="37">
        <v>4</v>
      </c>
      <c r="B16" s="35" t="s">
        <v>52</v>
      </c>
      <c r="C16" s="38" t="s">
        <v>5</v>
      </c>
      <c r="D16" s="58">
        <v>1</v>
      </c>
      <c r="E16" s="61">
        <v>750</v>
      </c>
      <c r="F16" s="56"/>
      <c r="G16" s="39" t="str">
        <f t="shared" si="0"/>
        <v/>
      </c>
      <c r="H16" s="49"/>
      <c r="K16" s="7"/>
      <c r="L16" s="42"/>
    </row>
    <row r="17" spans="1:12" s="8" customFormat="1" ht="225" x14ac:dyDescent="0.2">
      <c r="A17" s="37">
        <v>5</v>
      </c>
      <c r="B17" s="35" t="s">
        <v>53</v>
      </c>
      <c r="C17" s="38" t="s">
        <v>5</v>
      </c>
      <c r="D17" s="58">
        <v>1</v>
      </c>
      <c r="E17" s="61">
        <v>198666.67</v>
      </c>
      <c r="F17" s="56"/>
      <c r="G17" s="39" t="str">
        <f t="shared" si="0"/>
        <v/>
      </c>
      <c r="H17" s="49"/>
      <c r="K17" s="7"/>
      <c r="L17" s="42"/>
    </row>
    <row r="18" spans="1:12" s="8" customFormat="1" ht="67.5" x14ac:dyDescent="0.2">
      <c r="A18" s="37">
        <v>6</v>
      </c>
      <c r="B18" s="35" t="s">
        <v>54</v>
      </c>
      <c r="C18" s="38" t="s">
        <v>5</v>
      </c>
      <c r="D18" s="58">
        <v>1</v>
      </c>
      <c r="E18" s="61">
        <v>27200</v>
      </c>
      <c r="F18" s="56"/>
      <c r="G18" s="39" t="str">
        <f t="shared" si="0"/>
        <v/>
      </c>
      <c r="H18" s="49"/>
      <c r="K18" s="7"/>
      <c r="L18" s="42"/>
    </row>
    <row r="19" spans="1:12" s="8" customFormat="1" ht="22.5" x14ac:dyDescent="0.2">
      <c r="A19" s="37">
        <v>7</v>
      </c>
      <c r="B19" s="35" t="s">
        <v>55</v>
      </c>
      <c r="C19" s="38" t="s">
        <v>5</v>
      </c>
      <c r="D19" s="58">
        <v>3</v>
      </c>
      <c r="E19" s="61">
        <v>256.60000000000002</v>
      </c>
      <c r="F19" s="56"/>
      <c r="G19" s="39" t="str">
        <f t="shared" si="0"/>
        <v/>
      </c>
      <c r="H19" s="49"/>
      <c r="K19" s="7"/>
      <c r="L19" s="42"/>
    </row>
    <row r="20" spans="1:12" s="8" customFormat="1" ht="409.5" x14ac:dyDescent="0.2">
      <c r="A20" s="37">
        <v>8</v>
      </c>
      <c r="B20" s="35" t="s">
        <v>56</v>
      </c>
      <c r="C20" s="38" t="s">
        <v>5</v>
      </c>
      <c r="D20" s="58">
        <v>1</v>
      </c>
      <c r="E20" s="61">
        <v>135250</v>
      </c>
      <c r="F20" s="56"/>
      <c r="G20" s="39" t="str">
        <f t="shared" si="0"/>
        <v/>
      </c>
      <c r="H20" s="49"/>
      <c r="K20" s="7"/>
      <c r="L20" s="42"/>
    </row>
    <row r="21" spans="1:12" s="8" customFormat="1" ht="67.5" x14ac:dyDescent="0.2">
      <c r="A21" s="37">
        <v>9</v>
      </c>
      <c r="B21" s="35" t="s">
        <v>57</v>
      </c>
      <c r="C21" s="38" t="s">
        <v>5</v>
      </c>
      <c r="D21" s="58">
        <v>2</v>
      </c>
      <c r="E21" s="61">
        <v>17466.669999999998</v>
      </c>
      <c r="F21" s="56"/>
      <c r="G21" s="39" t="str">
        <f t="shared" si="0"/>
        <v/>
      </c>
      <c r="H21" s="49"/>
      <c r="K21" s="7"/>
      <c r="L21" s="42"/>
    </row>
    <row r="22" spans="1:12" s="8" customFormat="1" ht="67.5" x14ac:dyDescent="0.2">
      <c r="A22" s="37">
        <v>10</v>
      </c>
      <c r="B22" s="35" t="s">
        <v>58</v>
      </c>
      <c r="C22" s="38" t="s">
        <v>5</v>
      </c>
      <c r="D22" s="58">
        <v>7</v>
      </c>
      <c r="E22" s="61">
        <v>25198.9</v>
      </c>
      <c r="F22" s="56"/>
      <c r="G22" s="39" t="str">
        <f t="shared" si="0"/>
        <v/>
      </c>
      <c r="H22" s="49"/>
      <c r="K22" s="7"/>
      <c r="L22" s="42"/>
    </row>
    <row r="23" spans="1:12" s="30" customFormat="1" ht="9" x14ac:dyDescent="0.2">
      <c r="A23" s="41"/>
      <c r="E23" s="55"/>
      <c r="F23" s="73" t="s">
        <v>27</v>
      </c>
      <c r="G23" s="74"/>
      <c r="H23" s="50"/>
      <c r="L23" s="44"/>
    </row>
    <row r="24" spans="1:12" ht="14.25" customHeight="1" x14ac:dyDescent="0.2">
      <c r="F24" s="75" t="str">
        <f>IF(SUM(G13:G22)=0,"",SUM(G13:G22))</f>
        <v/>
      </c>
      <c r="G24" s="76"/>
      <c r="H24" s="51"/>
    </row>
    <row r="25" spans="1:12" s="45" customFormat="1" ht="21.75" customHeight="1" x14ac:dyDescent="0.2">
      <c r="A25" s="70" t="str">
        <f>" - "&amp;Dados!B23</f>
        <v xml:space="preserve"> - O objeto do presente termo de referência será recebido em remessa única com prazo não superior a 15 (quinze) dias corridos, após recebimento da nota de empenho.</v>
      </c>
      <c r="B25" s="70"/>
      <c r="C25" s="70"/>
      <c r="D25" s="70"/>
      <c r="E25" s="70"/>
      <c r="F25" s="70"/>
      <c r="G25" s="70"/>
      <c r="H25" s="52"/>
      <c r="L25" s="46"/>
    </row>
    <row r="26" spans="1:12" s="45" customFormat="1" ht="21.75" customHeight="1" x14ac:dyDescent="0.2">
      <c r="A26" s="70" t="str">
        <f>" - "&amp;Dados!B24</f>
        <v xml:space="preserve"> - Os bens deverão ser entregues no endereço Setor de Almoxarifado, no horário das 09:00 às 12:00 horas e de 14:00 às 17:00 horas, ou outro local indicado pela administração pública. Sendo o frete, carga e descarga por conta do fornecedor até o local indicado.</v>
      </c>
      <c r="B26" s="70"/>
      <c r="C26" s="70"/>
      <c r="D26" s="70"/>
      <c r="E26" s="70"/>
      <c r="F26" s="70"/>
      <c r="G26" s="70"/>
      <c r="H26" s="52"/>
      <c r="L26" s="46"/>
    </row>
    <row r="27" spans="1:12" s="45" customFormat="1" ht="21.75" customHeight="1" x14ac:dyDescent="0.2">
      <c r="A27" s="70" t="str">
        <f>" - "&amp;Dados!B25</f>
        <v xml:space="preserve"> - O pagamento do objeto de que trata o PREGÃO ELETRÔNICO 024/2022, será efetuado pela Tesouraria da Secretaria Municipal de Saúde de Sumidouro.</v>
      </c>
      <c r="B27" s="70"/>
      <c r="C27" s="70"/>
      <c r="D27" s="70"/>
      <c r="E27" s="70"/>
      <c r="F27" s="70"/>
      <c r="G27" s="70"/>
      <c r="H27" s="52"/>
      <c r="L27" s="46"/>
    </row>
    <row r="28" spans="1:12" s="30" customFormat="1" ht="9" x14ac:dyDescent="0.2">
      <c r="A28" s="70" t="str">
        <f>" - "&amp;Dados!B26</f>
        <v xml:space="preserve"> - Proposta válida por 60 (sessenta) dias</v>
      </c>
      <c r="B28" s="70"/>
      <c r="C28" s="70"/>
      <c r="D28" s="70"/>
      <c r="E28" s="70"/>
      <c r="F28" s="70"/>
      <c r="G28" s="70"/>
      <c r="H28" s="50"/>
      <c r="L28" s="44"/>
    </row>
    <row r="29" spans="1:12" ht="21" customHeight="1" x14ac:dyDescent="0.2">
      <c r="A29" s="70" t="str">
        <f>" - "&amp;Dados!B28</f>
        <v xml:space="preserve"> - A Licitante poderá apresentar prospecto, ficha técnica ou outros documentos com informações que permitam a melhor identificação e qualificação do(s) item(ns) licitado(s);</v>
      </c>
      <c r="B29" s="70"/>
      <c r="C29" s="70"/>
      <c r="D29" s="70"/>
      <c r="E29" s="70"/>
      <c r="F29" s="70"/>
      <c r="G29" s="70"/>
      <c r="H29" s="53"/>
    </row>
    <row r="30" spans="1:12" ht="21.75" customHeight="1" x14ac:dyDescent="0.2">
      <c r="A30" s="70" t="str">
        <f>" - "&amp;Dados!B29</f>
        <v xml:space="preserve"> - A proposta de preços ajustada ao lance final deverá conter o valor numérico dos preços unitários e totais, não podendo exceder o valor do lance final;</v>
      </c>
      <c r="B30" s="70"/>
      <c r="C30" s="70"/>
      <c r="D30" s="70"/>
      <c r="E30" s="70"/>
      <c r="F30" s="70"/>
      <c r="G30" s="70"/>
      <c r="H30" s="53"/>
    </row>
    <row r="31" spans="1:12" ht="21.75" customHeight="1" x14ac:dyDescent="0.2">
      <c r="A31" s="70"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31" s="70"/>
      <c r="C31" s="70"/>
      <c r="D31" s="70"/>
      <c r="E31" s="70"/>
      <c r="F31" s="70"/>
      <c r="G31" s="70"/>
      <c r="H31" s="53"/>
    </row>
    <row r="32" spans="1:12" ht="21.75" customHeight="1" x14ac:dyDescent="0.2">
      <c r="A32" s="70"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32" s="70"/>
      <c r="C32" s="70"/>
      <c r="D32" s="70"/>
      <c r="E32" s="70"/>
      <c r="F32" s="70"/>
      <c r="G32" s="70"/>
      <c r="H32" s="53"/>
    </row>
    <row r="33" spans="1:8" ht="21.75" customHeight="1" x14ac:dyDescent="0.2">
      <c r="A33" s="70"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33" s="70"/>
      <c r="C33" s="70"/>
      <c r="D33" s="70"/>
      <c r="E33" s="70"/>
      <c r="F33" s="70"/>
      <c r="G33" s="70"/>
      <c r="H33" s="53"/>
    </row>
    <row r="34" spans="1:8" ht="21.75" customHeight="1" x14ac:dyDescent="0.2">
      <c r="A34" s="70" t="str">
        <f>" - "&amp;Dados!B33</f>
        <v xml:space="preserve"> - Declaramos que até a presente data inexistem fatos impeditivos a participação desta empresa ao presente certame licitatório, ciente da obrigatoriedade de declarar ocorrências posteriores;</v>
      </c>
      <c r="B34" s="70"/>
      <c r="C34" s="70"/>
      <c r="D34" s="70"/>
      <c r="E34" s="70"/>
      <c r="F34" s="70"/>
      <c r="G34" s="70"/>
      <c r="H34" s="53"/>
    </row>
    <row r="35" spans="1:8" ht="30" customHeight="1" x14ac:dyDescent="0.2">
      <c r="A35" s="70"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35" s="70"/>
      <c r="C35" s="70"/>
      <c r="D35" s="70"/>
      <c r="E35" s="70"/>
      <c r="F35" s="70"/>
      <c r="G35" s="70"/>
    </row>
    <row r="36" spans="1:8" ht="25.5" customHeight="1" x14ac:dyDescent="0.2">
      <c r="A36" s="70"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36" s="70"/>
      <c r="C36" s="70"/>
      <c r="D36" s="70"/>
      <c r="E36" s="70"/>
      <c r="F36" s="70"/>
      <c r="G36" s="70"/>
    </row>
  </sheetData>
  <autoFilter ref="A11:G36" xr:uid="{00000000-0009-0000-0000-000000000000}"/>
  <mergeCells count="23">
    <mergeCell ref="A35:G35"/>
    <mergeCell ref="A36:G36"/>
    <mergeCell ref="A29:G29"/>
    <mergeCell ref="A30:G30"/>
    <mergeCell ref="A31:G31"/>
    <mergeCell ref="A32:G32"/>
    <mergeCell ref="A33:G33"/>
    <mergeCell ref="A34:G34"/>
    <mergeCell ref="C6:D6"/>
    <mergeCell ref="E6:F6"/>
    <mergeCell ref="A2:G2"/>
    <mergeCell ref="A3:G3"/>
    <mergeCell ref="A4:G4"/>
    <mergeCell ref="A5:G5"/>
    <mergeCell ref="A25:G25"/>
    <mergeCell ref="A26:G26"/>
    <mergeCell ref="A27:G27"/>
    <mergeCell ref="B8:G8"/>
    <mergeCell ref="A28:G28"/>
    <mergeCell ref="B9:G9"/>
    <mergeCell ref="F23:G23"/>
    <mergeCell ref="F24:G24"/>
    <mergeCell ref="D10:G10"/>
  </mergeCells>
  <phoneticPr fontId="0" type="noConversion"/>
  <conditionalFormatting sqref="F23">
    <cfRule type="expression" dxfId="11" priority="1" stopIfTrue="1">
      <formula>IF($J23="Empate",IF(H23=1,TRUE(),FALSE()),FALSE())</formula>
    </cfRule>
    <cfRule type="expression" dxfId="10" priority="2" stopIfTrue="1">
      <formula>IF(H23="&gt;",FALSE(),IF(H23&gt;0,TRUE(),FALSE()))</formula>
    </cfRule>
    <cfRule type="expression" dxfId="9" priority="3" stopIfTrue="1">
      <formula>IF(H23="&gt;",TRUE(),FALSE())</formula>
    </cfRule>
  </conditionalFormatting>
  <conditionalFormatting sqref="F24">
    <cfRule type="expression" dxfId="8" priority="4" stopIfTrue="1">
      <formula>IF($J23="OK",IF(H23=1,TRUE(),FALSE()),FALSE())</formula>
    </cfRule>
    <cfRule type="expression" dxfId="7" priority="5" stopIfTrue="1">
      <formula>IF($J23="Empate",IF(H23=1,TRUE(),FALSE()),FALSE())</formula>
    </cfRule>
    <cfRule type="expression" dxfId="6" priority="6" stopIfTrue="1">
      <formula>IF($J23="Empate",IF(H23=2,TRUE(),FALSE()),FALSE())</formula>
    </cfRule>
  </conditionalFormatting>
  <conditionalFormatting sqref="F13:F22">
    <cfRule type="cellIs" dxfId="5" priority="11" stopIfTrue="1" operator="equal">
      <formula>""</formula>
    </cfRule>
  </conditionalFormatting>
  <conditionalFormatting sqref="D13:D22">
    <cfRule type="expression" priority="12" stopIfTrue="1">
      <formula>$A13</formula>
    </cfRule>
  </conditionalFormatting>
  <conditionalFormatting sqref="B10">
    <cfRule type="cellIs" dxfId="4" priority="8" stopIfTrue="1" operator="equal">
      <formula>$G$1</formula>
    </cfRule>
  </conditionalFormatting>
  <conditionalFormatting sqref="B8:G9">
    <cfRule type="cellIs" dxfId="3" priority="9" stopIfTrue="1" operator="equal">
      <formula>$J$1</formula>
    </cfRule>
  </conditionalFormatting>
  <conditionalFormatting sqref="B13:B22">
    <cfRule type="expression" dxfId="2" priority="10" stopIfTrue="1">
      <formula>IF(#REF!=1,IF(#REF!=0,1,0),0)</formula>
    </cfRule>
  </conditionalFormatting>
  <conditionalFormatting sqref="D10:G10">
    <cfRule type="cellIs" dxfId="1" priority="24" stopIfTrue="1" operator="equal">
      <formula>$E$1</formula>
    </cfRule>
  </conditionalFormatting>
  <conditionalFormatting sqref="G13:G22">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90"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27" sqref="B1:B27"/>
    </sheetView>
  </sheetViews>
  <sheetFormatPr defaultRowHeight="12.75" x14ac:dyDescent="0.2"/>
  <cols>
    <col min="1" max="1" width="15" customWidth="1"/>
    <col min="2" max="2" width="51.85546875" customWidth="1"/>
    <col min="3" max="4" width="41.42578125" customWidth="1"/>
    <col min="5" max="8" width="14" customWidth="1"/>
    <col min="9" max="9" width="19.28515625" customWidth="1"/>
    <col min="10" max="13" width="14.5703125" customWidth="1"/>
    <col min="14" max="15" width="9.28515625" customWidth="1"/>
  </cols>
  <sheetData>
    <row r="1" spans="1:7" x14ac:dyDescent="0.2">
      <c r="A1" s="17" t="s">
        <v>9</v>
      </c>
      <c r="B1" s="67" t="s">
        <v>60</v>
      </c>
      <c r="E1" s="4"/>
      <c r="F1" s="4"/>
      <c r="G1" s="4"/>
    </row>
    <row r="2" spans="1:7" x14ac:dyDescent="0.2">
      <c r="A2" s="17" t="s">
        <v>10</v>
      </c>
      <c r="B2" s="68" t="s">
        <v>61</v>
      </c>
      <c r="E2" s="4"/>
      <c r="F2" s="4"/>
      <c r="G2" s="4"/>
    </row>
    <row r="3" spans="1:7" x14ac:dyDescent="0.2">
      <c r="A3" s="17" t="s">
        <v>11</v>
      </c>
      <c r="B3" s="68" t="s">
        <v>62</v>
      </c>
      <c r="C3" s="5"/>
      <c r="E3" s="64"/>
      <c r="F3" s="4"/>
      <c r="G3" s="4"/>
    </row>
    <row r="4" spans="1:7" x14ac:dyDescent="0.2">
      <c r="A4" s="17" t="s">
        <v>12</v>
      </c>
      <c r="B4" s="67" t="s">
        <v>46</v>
      </c>
      <c r="C4" s="5"/>
      <c r="E4" s="64"/>
      <c r="F4" s="4"/>
      <c r="G4" s="4"/>
    </row>
    <row r="5" spans="1:7" x14ac:dyDescent="0.2">
      <c r="A5" s="17" t="s">
        <v>13</v>
      </c>
      <c r="B5" s="10" t="s">
        <v>36</v>
      </c>
      <c r="C5" s="5"/>
      <c r="E5" s="64"/>
      <c r="F5" s="4"/>
      <c r="G5" s="4"/>
    </row>
    <row r="6" spans="1:7" x14ac:dyDescent="0.2">
      <c r="A6" s="17" t="s">
        <v>31</v>
      </c>
      <c r="B6" s="13" t="s">
        <v>37</v>
      </c>
      <c r="C6" s="5"/>
      <c r="E6" s="64"/>
      <c r="F6" s="4"/>
      <c r="G6" s="4"/>
    </row>
    <row r="7" spans="1:7" x14ac:dyDescent="0.2">
      <c r="A7" s="17" t="s">
        <v>14</v>
      </c>
      <c r="B7" s="5" t="s">
        <v>30</v>
      </c>
      <c r="C7" s="5"/>
      <c r="E7" s="64"/>
      <c r="F7" s="4"/>
      <c r="G7" s="4"/>
    </row>
    <row r="8" spans="1:7" x14ac:dyDescent="0.2">
      <c r="A8" s="26" t="s">
        <v>23</v>
      </c>
      <c r="B8" s="57">
        <v>821929.11</v>
      </c>
      <c r="C8" s="5"/>
      <c r="E8" s="64"/>
      <c r="F8" s="4"/>
      <c r="G8" s="4"/>
    </row>
    <row r="9" spans="1:7" x14ac:dyDescent="0.2">
      <c r="A9" s="18" t="s">
        <v>0</v>
      </c>
      <c r="E9" s="4"/>
      <c r="F9" s="4"/>
      <c r="G9" s="4"/>
    </row>
    <row r="10" spans="1:7" x14ac:dyDescent="0.2">
      <c r="A10" s="19" t="s">
        <v>2</v>
      </c>
      <c r="E10" s="4"/>
      <c r="F10" s="4"/>
      <c r="G10" s="4"/>
    </row>
    <row r="11" spans="1:7" x14ac:dyDescent="0.2">
      <c r="A11" s="20" t="s">
        <v>8</v>
      </c>
      <c r="E11" s="4"/>
      <c r="F11" s="4"/>
      <c r="G11" s="4"/>
    </row>
    <row r="12" spans="1:7" x14ac:dyDescent="0.2">
      <c r="A12" s="19" t="s">
        <v>20</v>
      </c>
      <c r="E12" s="4"/>
      <c r="F12" s="4"/>
      <c r="G12" s="4"/>
    </row>
    <row r="13" spans="1:7" x14ac:dyDescent="0.2">
      <c r="A13" s="19" t="s">
        <v>24</v>
      </c>
      <c r="E13" s="4"/>
      <c r="F13" s="4"/>
      <c r="G13" s="4"/>
    </row>
    <row r="14" spans="1:7" x14ac:dyDescent="0.2">
      <c r="A14" s="65" t="s">
        <v>33</v>
      </c>
      <c r="E14" s="4"/>
      <c r="F14" s="4"/>
      <c r="G14" s="4"/>
    </row>
    <row r="15" spans="1:7" x14ac:dyDescent="0.2">
      <c r="A15" s="65" t="s">
        <v>34</v>
      </c>
      <c r="E15" s="4"/>
      <c r="F15" s="4"/>
      <c r="G15" s="4"/>
    </row>
    <row r="16" spans="1:7" x14ac:dyDescent="0.2">
      <c r="A16" s="65" t="s">
        <v>35</v>
      </c>
      <c r="B16" s="25"/>
      <c r="E16" s="25"/>
      <c r="F16" s="4"/>
      <c r="G16" s="4"/>
    </row>
    <row r="17" spans="1:256" s="24" customFormat="1" x14ac:dyDescent="0.2">
      <c r="A17" s="23" t="s">
        <v>21</v>
      </c>
      <c r="B17" s="25" t="s">
        <v>59</v>
      </c>
      <c r="C17" s="25"/>
      <c r="D17" s="25"/>
      <c r="E17" s="25"/>
      <c r="F17" s="25"/>
      <c r="G17" s="25"/>
      <c r="H17" s="25"/>
      <c r="I17" s="25"/>
      <c r="J17" s="25"/>
      <c r="K17" s="25"/>
      <c r="L17" s="25"/>
      <c r="M17" s="25"/>
    </row>
    <row r="18" spans="1:256" s="24" customFormat="1" ht="25.5" x14ac:dyDescent="0.2">
      <c r="A18" s="23" t="s">
        <v>22</v>
      </c>
      <c r="B18" s="25" t="s">
        <v>63</v>
      </c>
      <c r="C18" s="59"/>
      <c r="D18" s="59"/>
      <c r="E18" s="59"/>
      <c r="F18" s="59"/>
      <c r="G18" s="59"/>
      <c r="H18" s="25"/>
      <c r="I18" s="25"/>
      <c r="J18" s="25"/>
      <c r="K18" s="25"/>
      <c r="L18" s="25"/>
      <c r="M18" s="25"/>
      <c r="IV18" s="25"/>
    </row>
    <row r="19" spans="1:256" x14ac:dyDescent="0.2">
      <c r="B19" s="25"/>
      <c r="E19" s="4"/>
      <c r="F19" s="25"/>
      <c r="G19" s="25"/>
    </row>
    <row r="20" spans="1:256" x14ac:dyDescent="0.2">
      <c r="B20" s="25"/>
      <c r="E20" s="63"/>
      <c r="F20" s="25"/>
      <c r="G20" s="25"/>
    </row>
    <row r="21" spans="1:256" x14ac:dyDescent="0.2">
      <c r="E21" s="63"/>
      <c r="F21" s="63"/>
      <c r="G21" s="63"/>
    </row>
    <row r="22" spans="1:256" x14ac:dyDescent="0.2">
      <c r="E22" s="63"/>
      <c r="F22" s="63"/>
      <c r="G22" s="63"/>
    </row>
    <row r="23" spans="1:256" ht="38.25" x14ac:dyDescent="0.2">
      <c r="A23" s="21" t="s">
        <v>15</v>
      </c>
      <c r="B23" s="22" t="s">
        <v>47</v>
      </c>
      <c r="E23" s="4"/>
      <c r="F23" s="4"/>
      <c r="G23" s="63"/>
    </row>
    <row r="24" spans="1:256" ht="63.75" x14ac:dyDescent="0.2">
      <c r="A24" s="21" t="s">
        <v>16</v>
      </c>
      <c r="B24" s="22" t="s">
        <v>65</v>
      </c>
      <c r="E24" s="4"/>
      <c r="F24" s="4"/>
      <c r="G24" s="63"/>
    </row>
    <row r="25" spans="1:256" ht="38.25" x14ac:dyDescent="0.2">
      <c r="A25" s="21" t="s">
        <v>17</v>
      </c>
      <c r="B25" s="69" t="s">
        <v>64</v>
      </c>
      <c r="C25" s="9"/>
      <c r="E25" s="4"/>
      <c r="F25" s="4"/>
      <c r="G25" s="63"/>
    </row>
    <row r="26" spans="1:256" ht="25.5" x14ac:dyDescent="0.2">
      <c r="A26" s="21" t="s">
        <v>18</v>
      </c>
      <c r="B26" s="22" t="s">
        <v>28</v>
      </c>
      <c r="E26" s="4"/>
      <c r="F26" s="4"/>
      <c r="G26" s="63"/>
    </row>
    <row r="27" spans="1:256" x14ac:dyDescent="0.2">
      <c r="A27" s="21" t="s">
        <v>32</v>
      </c>
      <c r="B27" s="66" t="s">
        <v>48</v>
      </c>
      <c r="G27" s="63"/>
    </row>
    <row r="28" spans="1:256" ht="38.25" x14ac:dyDescent="0.2">
      <c r="B28" s="22" t="s">
        <v>38</v>
      </c>
    </row>
    <row r="29" spans="1:256" ht="38.25" x14ac:dyDescent="0.2">
      <c r="B29" s="22" t="s">
        <v>39</v>
      </c>
    </row>
    <row r="30" spans="1:256" ht="63.75" x14ac:dyDescent="0.2">
      <c r="B30" s="22" t="s">
        <v>40</v>
      </c>
    </row>
    <row r="31" spans="1:256" ht="63.75" x14ac:dyDescent="0.2">
      <c r="B31" s="22" t="s">
        <v>41</v>
      </c>
    </row>
    <row r="32" spans="1:256" ht="63.75" x14ac:dyDescent="0.2">
      <c r="B32" s="22" t="s">
        <v>42</v>
      </c>
    </row>
    <row r="33" spans="2:2" ht="51" x14ac:dyDescent="0.2">
      <c r="B33" s="22" t="s">
        <v>43</v>
      </c>
    </row>
    <row r="34" spans="2:2" ht="76.5" x14ac:dyDescent="0.2">
      <c r="B34" s="22" t="s">
        <v>44</v>
      </c>
    </row>
    <row r="35" spans="2:2" ht="63.75" x14ac:dyDescent="0.2">
      <c r="B35" s="22" t="s">
        <v>45</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2022-04-27T18:54:44Z</cp:lastPrinted>
  <dcterms:created xsi:type="dcterms:W3CDTF">2006-04-18T17:38:46Z</dcterms:created>
  <dcterms:modified xsi:type="dcterms:W3CDTF">2022-04-27T18:54:46Z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